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07" yWindow="73" windowWidth="14040" windowHeight="3260" activeTab="1"/>
  </bookViews>
  <sheets>
    <sheet name="Sheet1" sheetId="1" r:id="rId1"/>
    <sheet name="ExerciseNov" sheetId="2" r:id="rId2"/>
    <sheet name="Sheet3" sheetId="3" r:id="rId3"/>
  </sheets>
  <calcPr calcId="144525"/>
</workbook>
</file>

<file path=xl/calcChain.xml><?xml version="1.0" encoding="utf-8"?>
<calcChain xmlns="http://schemas.openxmlformats.org/spreadsheetml/2006/main">
  <c r="C14" i="2" l="1"/>
  <c r="C15" i="2" s="1"/>
  <c r="K8" i="2"/>
  <c r="B14" i="2"/>
  <c r="A15" i="2"/>
  <c r="G10" i="2"/>
  <c r="D9" i="2"/>
  <c r="D8" i="2"/>
  <c r="C13" i="1"/>
  <c r="C12" i="1"/>
  <c r="H3" i="1"/>
  <c r="H2" i="1" s="1"/>
  <c r="J2" i="1" s="1"/>
  <c r="B3" i="1"/>
  <c r="B2" i="1" s="1"/>
</calcChain>
</file>

<file path=xl/sharedStrings.xml><?xml version="1.0" encoding="utf-8"?>
<sst xmlns="http://schemas.openxmlformats.org/spreadsheetml/2006/main" count="48" uniqueCount="40">
  <si>
    <t>p</t>
  </si>
  <si>
    <t>A</t>
  </si>
  <si>
    <t>B</t>
  </si>
  <si>
    <t>C</t>
  </si>
  <si>
    <t>mm Hg</t>
  </si>
  <si>
    <t>mmHg/atm</t>
  </si>
  <si>
    <t>oC</t>
  </si>
  <si>
    <t>-</t>
  </si>
  <si>
    <t>p'</t>
  </si>
  <si>
    <t>A'</t>
  </si>
  <si>
    <t>B'</t>
  </si>
  <si>
    <t>C'</t>
  </si>
  <si>
    <t>T</t>
  </si>
  <si>
    <t>atm</t>
  </si>
  <si>
    <t>log(mm Hg)</t>
  </si>
  <si>
    <t>log(p')</t>
  </si>
  <si>
    <t>log(p)</t>
  </si>
  <si>
    <t>Notes: T also in oC, log - base 10, ln - base e</t>
  </si>
  <si>
    <t>logpmm=(lnp/ln10)=(lnpatm +ln760)/(ln10)</t>
  </si>
  <si>
    <t>pmm= p in mmHg, patm = p in atm</t>
  </si>
  <si>
    <t>lnpatm = logpmm*ln(10) - ln760</t>
  </si>
  <si>
    <t>=&gt;</t>
  </si>
  <si>
    <t>B = B'*ln(10)</t>
  </si>
  <si>
    <t>A=A'*ln(10)-ln760</t>
  </si>
  <si>
    <t>Ch2, Problem 1</t>
  </si>
  <si>
    <t>Problem 4</t>
  </si>
  <si>
    <t>and</t>
  </si>
  <si>
    <t>F</t>
  </si>
  <si>
    <t>or with other letters:</t>
  </si>
  <si>
    <t>V</t>
  </si>
  <si>
    <t>L</t>
  </si>
  <si>
    <t>alpha Benzene/Toluene</t>
  </si>
  <si>
    <t>y</t>
  </si>
  <si>
    <t>x</t>
  </si>
  <si>
    <t>(L/v)*(z-x) = y-z</t>
  </si>
  <si>
    <t>L/V = (y-z)/(z-x)</t>
  </si>
  <si>
    <t xml:space="preserve">L/V = </t>
  </si>
  <si>
    <t>from graph</t>
  </si>
  <si>
    <t>alpha</t>
  </si>
  <si>
    <t>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</si>
</sst>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>
    <font>
      <sz val="11"/>
      <color theme="1"/>
      <name val="Calibri"/>
      <family val="2"/>
      <scheme val="minor"/>
    </font>
    <font>
      <sz val="10"/>
      <color rgb="FF231F20"/>
      <name val="STIXGeneral-Regula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quotePrefix="1"/>
    <xf numFmtId="0" fontId="1" fillId="0" borderId="0" xfId="0" applyFont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59266</xdr:colOff>
      <xdr:row>2</xdr:row>
      <xdr:rowOff>4234</xdr:rowOff>
    </xdr:from>
    <xdr:to>
      <xdr:col>5</xdr:col>
      <xdr:colOff>309022</xdr:colOff>
      <xdr:row>5</xdr:row>
      <xdr:rowOff>50796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89666" y="186267"/>
          <a:ext cx="1536689" cy="592662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</xdr:row>
      <xdr:rowOff>0</xdr:rowOff>
    </xdr:from>
    <xdr:to>
      <xdr:col>11</xdr:col>
      <xdr:colOff>364066</xdr:colOff>
      <xdr:row>6</xdr:row>
      <xdr:rowOff>63500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85933" y="546100"/>
          <a:ext cx="1651000" cy="609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105833</xdr:colOff>
      <xdr:row>0</xdr:row>
      <xdr:rowOff>127000</xdr:rowOff>
    </xdr:from>
    <xdr:to>
      <xdr:col>8</xdr:col>
      <xdr:colOff>237056</xdr:colOff>
      <xdr:row>2</xdr:row>
      <xdr:rowOff>29631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66633" y="127000"/>
          <a:ext cx="1418156" cy="266698"/>
        </a:xfrm>
        <a:prstGeom prst="rect">
          <a:avLst/>
        </a:prstGeom>
      </xdr:spPr>
    </xdr:pic>
    <xdr:clientData/>
  </xdr:twoCellAnchor>
  <xdr:twoCellAnchor editAs="oneCell">
    <xdr:from>
      <xdr:col>3</xdr:col>
      <xdr:colOff>160866</xdr:colOff>
      <xdr:row>0</xdr:row>
      <xdr:rowOff>110066</xdr:rowOff>
    </xdr:from>
    <xdr:to>
      <xdr:col>4</xdr:col>
      <xdr:colOff>491058</xdr:colOff>
      <xdr:row>1</xdr:row>
      <xdr:rowOff>173565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91266" y="110066"/>
          <a:ext cx="973659" cy="24553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</xdr:row>
      <xdr:rowOff>0</xdr:rowOff>
    </xdr:from>
    <xdr:to>
      <xdr:col>7</xdr:col>
      <xdr:colOff>12680</xdr:colOff>
      <xdr:row>4</xdr:row>
      <xdr:rowOff>93132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0400" y="546100"/>
          <a:ext cx="2586547" cy="275165"/>
        </a:xfrm>
        <a:prstGeom prst="rect">
          <a:avLst/>
        </a:prstGeom>
      </xdr:spPr>
    </xdr:pic>
    <xdr:clientData/>
  </xdr:twoCellAnchor>
  <xdr:twoCellAnchor editAs="oneCell">
    <xdr:from>
      <xdr:col>4</xdr:col>
      <xdr:colOff>596899</xdr:colOff>
      <xdr:row>5</xdr:row>
      <xdr:rowOff>169333</xdr:rowOff>
    </xdr:from>
    <xdr:to>
      <xdr:col>8</xdr:col>
      <xdr:colOff>622280</xdr:colOff>
      <xdr:row>8</xdr:row>
      <xdr:rowOff>131229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70766" y="1079500"/>
          <a:ext cx="2599247" cy="507996"/>
        </a:xfrm>
        <a:prstGeom prst="rect">
          <a:avLst/>
        </a:prstGeom>
      </xdr:spPr>
    </xdr:pic>
    <xdr:clientData/>
  </xdr:twoCellAnchor>
  <xdr:twoCellAnchor editAs="oneCell">
    <xdr:from>
      <xdr:col>4</xdr:col>
      <xdr:colOff>21165</xdr:colOff>
      <xdr:row>10</xdr:row>
      <xdr:rowOff>76200</xdr:rowOff>
    </xdr:from>
    <xdr:to>
      <xdr:col>6</xdr:col>
      <xdr:colOff>596885</xdr:colOff>
      <xdr:row>13</xdr:row>
      <xdr:rowOff>131229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95032" y="1896533"/>
          <a:ext cx="1862653" cy="6011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"/>
  <sheetViews>
    <sheetView workbookViewId="0">
      <selection activeCell="J8" sqref="J8"/>
    </sheetView>
  </sheetViews>
  <sheetFormatPr defaultRowHeight="14.35"/>
  <cols>
    <col min="2" max="2" width="14.52734375" customWidth="1"/>
    <col min="6" max="6" width="5.05859375" customWidth="1"/>
    <col min="7" max="7" width="12.5859375" customWidth="1"/>
    <col min="13" max="13" width="6.5859375" customWidth="1"/>
  </cols>
  <sheetData>
    <row r="1" spans="1:15">
      <c r="A1" t="s">
        <v>24</v>
      </c>
      <c r="D1">
        <v>760</v>
      </c>
      <c r="E1" t="s">
        <v>5</v>
      </c>
      <c r="G1" s="3" t="s">
        <v>17</v>
      </c>
      <c r="H1" s="3"/>
      <c r="I1" s="3"/>
      <c r="J1" s="3"/>
    </row>
    <row r="2" spans="1:15">
      <c r="A2" t="s">
        <v>8</v>
      </c>
      <c r="B2">
        <f>10^(B3)</f>
        <v>95.137142117727791</v>
      </c>
      <c r="C2" t="s">
        <v>4</v>
      </c>
      <c r="G2" t="s">
        <v>0</v>
      </c>
      <c r="H2">
        <f>EXP(H3)</f>
        <v>0.12520589760660147</v>
      </c>
      <c r="I2" t="s">
        <v>13</v>
      </c>
      <c r="J2">
        <f>H2*760</f>
        <v>95.156482181017125</v>
      </c>
    </row>
    <row r="3" spans="1:15">
      <c r="A3" t="s">
        <v>15</v>
      </c>
      <c r="B3">
        <f>B4-(B5/(B7+B6))</f>
        <v>1.9783501012446711</v>
      </c>
      <c r="C3" t="s">
        <v>14</v>
      </c>
      <c r="G3" t="s">
        <v>16</v>
      </c>
      <c r="H3">
        <f>H4-(H5/(H7+H6))</f>
        <v>-2.0777957159415301</v>
      </c>
      <c r="I3" t="s">
        <v>13</v>
      </c>
    </row>
    <row r="4" spans="1:15">
      <c r="A4" t="s">
        <v>9</v>
      </c>
      <c r="B4">
        <v>6.8798700000000004</v>
      </c>
      <c r="C4" s="1" t="s">
        <v>7</v>
      </c>
      <c r="G4" t="s">
        <v>1</v>
      </c>
      <c r="H4" s="2">
        <v>9.2081999999999997</v>
      </c>
      <c r="I4" s="1" t="s">
        <v>7</v>
      </c>
      <c r="N4" s="2"/>
      <c r="O4" s="1"/>
    </row>
    <row r="5" spans="1:15">
      <c r="A5" t="s">
        <v>10</v>
      </c>
      <c r="B5">
        <v>1196.76</v>
      </c>
      <c r="C5" s="1" t="s">
        <v>7</v>
      </c>
      <c r="G5" t="s">
        <v>2</v>
      </c>
      <c r="H5" s="2">
        <v>2755.6</v>
      </c>
      <c r="I5" s="1" t="s">
        <v>7</v>
      </c>
      <c r="N5" s="2"/>
      <c r="O5" s="1"/>
    </row>
    <row r="6" spans="1:15">
      <c r="A6" t="s">
        <v>11</v>
      </c>
      <c r="B6">
        <v>219.161</v>
      </c>
      <c r="C6" t="s">
        <v>6</v>
      </c>
      <c r="G6" t="s">
        <v>3</v>
      </c>
      <c r="H6">
        <v>219.161</v>
      </c>
      <c r="I6" t="s">
        <v>6</v>
      </c>
    </row>
    <row r="7" spans="1:15">
      <c r="A7" t="s">
        <v>12</v>
      </c>
      <c r="B7">
        <v>25</v>
      </c>
      <c r="G7" t="s">
        <v>12</v>
      </c>
      <c r="H7">
        <v>25</v>
      </c>
    </row>
    <row r="8" spans="1:15">
      <c r="B8" t="s">
        <v>19</v>
      </c>
    </row>
    <row r="9" spans="1:15">
      <c r="B9" t="s">
        <v>18</v>
      </c>
    </row>
    <row r="10" spans="1:15">
      <c r="B10" t="s">
        <v>20</v>
      </c>
      <c r="D10" s="1"/>
    </row>
    <row r="11" spans="1:15">
      <c r="B11" s="1" t="s">
        <v>21</v>
      </c>
    </row>
    <row r="12" spans="1:15">
      <c r="B12" t="s">
        <v>22</v>
      </c>
      <c r="C12" s="1">
        <f>B5*LN(10)</f>
        <v>2755.6417358915542</v>
      </c>
      <c r="H12" s="2"/>
      <c r="I12" s="1"/>
      <c r="J12" s="1"/>
    </row>
    <row r="13" spans="1:15">
      <c r="B13" t="s">
        <v>23</v>
      </c>
      <c r="C13" s="1">
        <f>B4*LN(10)-LN(760)</f>
        <v>9.2081676704565716</v>
      </c>
      <c r="H13" s="2"/>
      <c r="I13" s="1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"/>
  <sheetViews>
    <sheetView tabSelected="1" workbookViewId="0">
      <selection activeCell="B8" sqref="B8"/>
    </sheetView>
  </sheetViews>
  <sheetFormatPr defaultRowHeight="14.35"/>
  <sheetData>
    <row r="1" spans="1:11">
      <c r="A1" t="s">
        <v>25</v>
      </c>
    </row>
    <row r="2" spans="1:11">
      <c r="F2" t="s">
        <v>26</v>
      </c>
    </row>
    <row r="3" spans="1:11">
      <c r="A3" t="s">
        <v>27</v>
      </c>
      <c r="B3">
        <v>1</v>
      </c>
      <c r="F3" t="s">
        <v>28</v>
      </c>
    </row>
    <row r="4" spans="1:11">
      <c r="A4" t="s">
        <v>39</v>
      </c>
      <c r="B4">
        <v>0.4</v>
      </c>
    </row>
    <row r="5" spans="1:11">
      <c r="G5" t="s">
        <v>33</v>
      </c>
      <c r="H5">
        <v>0.35</v>
      </c>
    </row>
    <row r="6" spans="1:11">
      <c r="A6" t="s">
        <v>29</v>
      </c>
      <c r="F6" t="s">
        <v>31</v>
      </c>
      <c r="H6">
        <v>2.5</v>
      </c>
    </row>
    <row r="7" spans="1:11">
      <c r="A7" t="s">
        <v>32</v>
      </c>
      <c r="B7">
        <v>0.56999999999999995</v>
      </c>
      <c r="K7" t="s">
        <v>37</v>
      </c>
    </row>
    <row r="8" spans="1:11">
      <c r="D8">
        <f>0.075/0.925</f>
        <v>8.1081081081081072E-2</v>
      </c>
      <c r="J8" t="s">
        <v>38</v>
      </c>
      <c r="K8">
        <f>(0.56/0.45)/(0.35/0.65)</f>
        <v>2.3111111111111113</v>
      </c>
    </row>
    <row r="9" spans="1:11">
      <c r="A9" t="s">
        <v>30</v>
      </c>
      <c r="D9">
        <f>1/D8</f>
        <v>12.333333333333334</v>
      </c>
    </row>
    <row r="10" spans="1:11">
      <c r="A10" t="s">
        <v>33</v>
      </c>
      <c r="B10">
        <v>0.35</v>
      </c>
      <c r="F10" t="s">
        <v>32</v>
      </c>
      <c r="G10">
        <f>H6*H5/(1+(H6-1)*H5)</f>
        <v>0.57377049180327877</v>
      </c>
    </row>
    <row r="12" spans="1:11">
      <c r="A12" t="s">
        <v>34</v>
      </c>
    </row>
    <row r="13" spans="1:11">
      <c r="A13" t="s">
        <v>35</v>
      </c>
    </row>
    <row r="14" spans="1:11">
      <c r="A14" t="s">
        <v>36</v>
      </c>
      <c r="B14">
        <f>(0.574-0.4)/(0.4-0.35)</f>
        <v>3.4799999999999955</v>
      </c>
      <c r="C14">
        <f>(0.56-0.4)/(0.4-0.35)</f>
        <v>3.199999999999998</v>
      </c>
    </row>
    <row r="15" spans="1:11">
      <c r="A15">
        <f>1/B14</f>
        <v>0.28735632183908083</v>
      </c>
      <c r="C15">
        <f>1/C14</f>
        <v>0.31250000000000022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ExerciseNov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StoyanS</dc:creator>
  <cp:lastModifiedBy>StoyanS</cp:lastModifiedBy>
  <dcterms:created xsi:type="dcterms:W3CDTF">2018-11-25T13:15:04Z</dcterms:created>
  <dcterms:modified xsi:type="dcterms:W3CDTF">2018-11-28T20:58:00Z</dcterms:modified>
</cp:coreProperties>
</file>