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sktop\"/>
    </mc:Choice>
  </mc:AlternateContent>
  <bookViews>
    <workbookView xWindow="0" yWindow="0" windowWidth="28800" windowHeight="12435" activeTab="1"/>
  </bookViews>
  <sheets>
    <sheet name="Summary" sheetId="1" r:id="rId1"/>
    <sheet name="Practitioner Group" sheetId="2" r:id="rId2"/>
    <sheet name="Internal (previously Initial)" sheetId="3" r:id="rId3"/>
    <sheet name="Form Responses" sheetId="4" r:id="rId4"/>
    <sheet name="OLDTracker" sheetId="5" r:id="rId5"/>
    <sheet name="OLDClosed" sheetId="6" r:id="rId6"/>
    <sheet name="OLDHidden" sheetId="7" r:id="rId7"/>
    <sheet name="Priority List - October 2013" sheetId="8" r:id="rId8"/>
  </sheets>
  <calcPr calcId="152511"/>
</workbook>
</file>

<file path=xl/calcChain.xml><?xml version="1.0" encoding="utf-8"?>
<calcChain xmlns="http://schemas.openxmlformats.org/spreadsheetml/2006/main">
  <c r="B150" i="2" l="1"/>
  <c r="B145" i="2"/>
  <c r="B141" i="2"/>
  <c r="B140" i="2"/>
  <c r="B139" i="2"/>
  <c r="B138" i="2"/>
  <c r="B131" i="2"/>
  <c r="B128" i="2"/>
  <c r="B124" i="2"/>
  <c r="B122" i="2"/>
  <c r="B119" i="2"/>
  <c r="B118" i="2"/>
  <c r="B116" i="2"/>
  <c r="B115" i="2"/>
  <c r="B114" i="2"/>
  <c r="B113" i="2"/>
  <c r="B111" i="2"/>
  <c r="B110" i="2"/>
  <c r="B109" i="2"/>
  <c r="B108" i="2"/>
  <c r="B107" i="2"/>
  <c r="B106" i="2"/>
  <c r="B105" i="2"/>
  <c r="B103" i="2"/>
  <c r="B102" i="2"/>
  <c r="B101" i="2"/>
  <c r="B93" i="2"/>
  <c r="B83" i="2"/>
  <c r="B82" i="2"/>
  <c r="B77" i="2"/>
  <c r="B71" i="2"/>
  <c r="B70" i="2"/>
  <c r="B69" i="2"/>
  <c r="B68" i="2"/>
  <c r="B67" i="2"/>
  <c r="B65" i="2"/>
  <c r="B61" i="2"/>
  <c r="B60" i="2"/>
  <c r="B53" i="2"/>
  <c r="B52" i="2"/>
  <c r="B49" i="2"/>
  <c r="B48" i="2"/>
  <c r="B47" i="2"/>
  <c r="B46" i="2"/>
  <c r="B45" i="2"/>
  <c r="B44" i="2"/>
  <c r="B43" i="2"/>
  <c r="B42" i="2"/>
  <c r="B38" i="2"/>
  <c r="B37" i="2"/>
  <c r="B36" i="2"/>
  <c r="B31" i="2"/>
  <c r="B20" i="2"/>
  <c r="B19" i="2"/>
  <c r="B9" i="2"/>
  <c r="B6" i="2"/>
  <c r="B5" i="2"/>
</calcChain>
</file>

<file path=xl/comments1.xml><?xml version="1.0" encoding="utf-8"?>
<comments xmlns="http://schemas.openxmlformats.org/spreadsheetml/2006/main">
  <authors>
    <author/>
  </authors>
  <commentList>
    <comment ref="U311" authorId="0" shapeId="0">
      <text>
        <r>
          <rPr>
            <sz val="10"/>
            <color rgb="FF000000"/>
            <rFont val="Arial"/>
          </rPr>
          <t>The QMplus Administration section refers to functions in QMplus such as course creation, student and staff enrolment, end of year procedure (rollover and archive) etc.</t>
        </r>
      </text>
    </comment>
    <comment ref="U313" authorId="0" shapeId="0">
      <text>
        <r>
          <rPr>
            <sz val="10"/>
            <color rgb="FF000000"/>
            <rFont val="Arial"/>
          </rPr>
          <t>Assessment and Feedback section refers to activities in QMplus  used for assessing student work and items which allow staff to leave feedback to students</t>
        </r>
      </text>
    </comment>
  </commentList>
</comments>
</file>

<file path=xl/sharedStrings.xml><?xml version="1.0" encoding="utf-8"?>
<sst xmlns="http://schemas.openxmlformats.org/spreadsheetml/2006/main" count="2170" uniqueCount="878">
  <si>
    <t>Number</t>
  </si>
  <si>
    <t>Short name</t>
  </si>
  <si>
    <t>Submission date</t>
  </si>
  <si>
    <t>Tab</t>
  </si>
  <si>
    <t>Submitted by</t>
  </si>
  <si>
    <t>Browse module ordering</t>
  </si>
  <si>
    <t>Tracker</t>
  </si>
  <si>
    <t>MyQMplus module display</t>
  </si>
  <si>
    <t>Prompt for block deletion</t>
  </si>
  <si>
    <t>Delete Course statistics</t>
  </si>
  <si>
    <t>Activity reports in multiple modules</t>
  </si>
  <si>
    <t>Grading module feedback</t>
  </si>
  <si>
    <t>Closed</t>
  </si>
  <si>
    <t>Assignment submission screen upload  buttons</t>
  </si>
  <si>
    <t>CSS class for Scorm module</t>
  </si>
  <si>
    <t>HTML pages</t>
  </si>
  <si>
    <t>Initial</t>
  </si>
  <si>
    <t>Login via Mahara</t>
  </si>
  <si>
    <t>Gradebook</t>
  </si>
  <si>
    <t>23/01/2013</t>
  </si>
  <si>
    <t>Hidden</t>
  </si>
  <si>
    <t>File Picker JSON Error</t>
  </si>
  <si>
    <t>Sticky Blocks</t>
  </si>
  <si>
    <t>Category Level Roles</t>
  </si>
  <si>
    <t>Wikis and Seperate Groups</t>
  </si>
  <si>
    <t>Session time outs</t>
  </si>
  <si>
    <t>Assignment information on My QMplus Page</t>
  </si>
  <si>
    <t>Forum Force Subscribe</t>
  </si>
  <si>
    <t>Backups</t>
  </si>
  <si>
    <t>Drag and Drop files</t>
  </si>
  <si>
    <t>Mahara shib authentication</t>
  </si>
  <si>
    <t>Dec 2012</t>
  </si>
  <si>
    <t>IE8 error Collapsed Topics (QMUL) format</t>
  </si>
  <si>
    <t>QMplus favicon in Mahara folder</t>
  </si>
  <si>
    <t>Collapsed topic format &amp; Course menu block</t>
  </si>
  <si>
    <t>Sept 2012</t>
  </si>
  <si>
    <t>Horizontal line in topic zero</t>
  </si>
  <si>
    <t>News forum working when hidden</t>
  </si>
  <si>
    <t>Show hide Module details</t>
  </si>
  <si>
    <t>Guest access fields</t>
  </si>
  <si>
    <t>Automatic enrolment of resit students</t>
  </si>
  <si>
    <t>Enrolment for Preview Periods</t>
  </si>
  <si>
    <t>Additional quiz/grades feature</t>
  </si>
  <si>
    <t>Programme Enrolments</t>
  </si>
  <si>
    <t>13/2/2013</t>
  </si>
  <si>
    <t>Quickmail formatting issues</t>
  </si>
  <si>
    <t>28/9/12</t>
  </si>
  <si>
    <t>Turnitin</t>
  </si>
  <si>
    <t>Mahara menu</t>
  </si>
  <si>
    <t>14/2/13</t>
  </si>
  <si>
    <t>Assignment view tweaks</t>
  </si>
  <si>
    <t>Module Info Block enhancements</t>
  </si>
  <si>
    <t>14/3/13</t>
  </si>
  <si>
    <t>Quiz - additinal browser feedback</t>
  </si>
  <si>
    <t>19/02/2013</t>
  </si>
  <si>
    <t>Automatic Staff Enrolment</t>
  </si>
  <si>
    <t>20/02/2013</t>
  </si>
  <si>
    <t>Role Creation</t>
  </si>
  <si>
    <t>Resit Student Role Change</t>
  </si>
  <si>
    <t>21/02/2013</t>
  </si>
  <si>
    <t>Bulk enrolments and emails/notifications</t>
  </si>
  <si>
    <t>Mahara group invitation login</t>
  </si>
  <si>
    <t>22/02/2013</t>
  </si>
  <si>
    <t>Mahara Plugin for CPD</t>
  </si>
  <si>
    <t>25/2/2013</t>
  </si>
  <si>
    <t>Paragraph styling in Moodle</t>
  </si>
  <si>
    <t>24/02/2013</t>
  </si>
  <si>
    <t>Simplify login as guest</t>
  </si>
  <si>
    <t>25/02/2013</t>
  </si>
  <si>
    <t>Add semester code to Mod info block</t>
  </si>
  <si>
    <t>Either remove email address and/or add student id field to the grader report</t>
  </si>
  <si>
    <t>Incorrect breadcrumb trail for schools and faculties</t>
  </si>
  <si>
    <t>Certification plug in for Careers</t>
  </si>
  <si>
    <t>New icon for Mahara e-portfolio</t>
  </si>
  <si>
    <t>New icon for Maple mathematics filetype</t>
  </si>
  <si>
    <t>Mahara</t>
  </si>
  <si>
    <t>Xerte</t>
  </si>
  <si>
    <t>Module Enrolments</t>
  </si>
  <si>
    <t>Module description</t>
  </si>
  <si>
    <t>Enrolment details</t>
  </si>
  <si>
    <t>Assignment Submission file missing</t>
  </si>
  <si>
    <t>log users acting as other users &amp; allow log in as student</t>
  </si>
  <si>
    <t>25/04/13</t>
  </si>
  <si>
    <t>Module Info block request</t>
  </si>
  <si>
    <t>66a</t>
  </si>
  <si>
    <t>Added Functionality to Forum Posts</t>
  </si>
  <si>
    <t>16/05/13</t>
  </si>
  <si>
    <t>Theme/course format restrictions</t>
  </si>
  <si>
    <t>21/05/13</t>
  </si>
  <si>
    <t>Automatic rendering of emoticons</t>
  </si>
  <si>
    <t>29/05/13</t>
  </si>
  <si>
    <t>New role required for UG Medicine</t>
  </si>
  <si>
    <t>Additional fields in the Moodle Profile</t>
  </si>
  <si>
    <t>30/5/13</t>
  </si>
  <si>
    <t>Integrating Shiny</t>
  </si>
  <si>
    <t>User Report default setting</t>
  </si>
  <si>
    <t>Overview Report problem</t>
  </si>
  <si>
    <t>Submission Manager</t>
  </si>
  <si>
    <t>Uploading assignments for students</t>
  </si>
  <si>
    <t>Editing multiple topics at once</t>
  </si>
  <si>
    <t>03/07/2-13</t>
  </si>
  <si>
    <t>Visibility of grades on overview report.</t>
  </si>
  <si>
    <t>Spreadsheet upload of groups</t>
  </si>
  <si>
    <t>22/07/2013</t>
  </si>
  <si>
    <t>Identifying Student on Gradebook</t>
  </si>
  <si>
    <t>24/06/13</t>
  </si>
  <si>
    <t>Updating account information</t>
  </si>
  <si>
    <t>Bulk Upload Of Grade And Feedback</t>
  </si>
  <si>
    <t>24/06/2013</t>
  </si>
  <si>
    <t>Cannot open Topics by clicking on the collapsed topic header</t>
  </si>
  <si>
    <t>15/08/2013</t>
  </si>
  <si>
    <t>Options Within No Grade Area</t>
  </si>
  <si>
    <t>Post Change Page Location</t>
  </si>
  <si>
    <t>Login workflow irregularity</t>
  </si>
  <si>
    <t>16/08/2013</t>
  </si>
  <si>
    <t>User ID on Enrol Users</t>
  </si>
  <si>
    <t>Anonymous Forum Postings</t>
  </si>
  <si>
    <t>Auditing Report in Grade</t>
  </si>
  <si>
    <t>Profile updates between Moodle and Mahara</t>
  </si>
  <si>
    <t>Alignment Of Student Number Column And Values</t>
  </si>
  <si>
    <t>Styling Of Grade Audit Table On Grade Audit History Sub-Report</t>
  </si>
  <si>
    <t>Styling Of User Report In Grades</t>
  </si>
  <si>
    <t>MyQMplus Submission Status</t>
  </si>
  <si>
    <t>Show/Hide In Grades</t>
  </si>
  <si>
    <t>Account update issues between Moodle and Mahara</t>
  </si>
  <si>
    <t>19/08/2013</t>
  </si>
  <si>
    <t>Submission Manager Calendar Bug</t>
  </si>
  <si>
    <t>REC students in SITS</t>
  </si>
  <si>
    <t>23/08/2013</t>
  </si>
  <si>
    <t>Setting "Forum Tracking" to "Yes" by default</t>
  </si>
  <si>
    <t>View request emails from Turnitin</t>
  </si>
  <si>
    <t>Creating QMplus course areas based on module approval</t>
  </si>
  <si>
    <t>5 Sept 2013</t>
  </si>
  <si>
    <t>Surfacing the Computing ID in QMplus enrolment screens</t>
  </si>
  <si>
    <t>11 Sept 2013</t>
  </si>
  <si>
    <t>Prac. Group</t>
  </si>
  <si>
    <t>Old Helpdesk 89728</t>
  </si>
  <si>
    <t>Unable to see grades on QMplus Archive</t>
  </si>
  <si>
    <t>Staff unwittingly being sent to test.qmplus.qmul.ac.uk</t>
  </si>
  <si>
    <t>QMplus not sending emails</t>
  </si>
  <si>
    <t>25/09/13</t>
  </si>
  <si>
    <t>tracker</t>
  </si>
  <si>
    <t>fixed</t>
  </si>
  <si>
    <t>Staff ability to do group enrolment via bulk uploads</t>
  </si>
  <si>
    <t>23/09/2013</t>
  </si>
  <si>
    <t>initial</t>
  </si>
  <si>
    <t>Rollover Block: Keep Mappings</t>
  </si>
  <si>
    <t>Bulk groupings</t>
  </si>
  <si>
    <t>14/10/2013</t>
  </si>
  <si>
    <t>Freeze enrolments</t>
  </si>
  <si>
    <t>15/10/2013</t>
  </si>
  <si>
    <t>Bulk upload mappings</t>
  </si>
  <si>
    <t>Roll forward mappings to next year</t>
  </si>
  <si>
    <t>Associate Students</t>
  </si>
  <si>
    <t>Rollover Block</t>
  </si>
  <si>
    <t>Browser resize/image recognition</t>
  </si>
  <si>
    <t>Pract. Group</t>
  </si>
  <si>
    <t>Course enrolments running over academic year</t>
  </si>
  <si>
    <t>Drag and drop in collapsed topics view</t>
  </si>
  <si>
    <t>22/10/2013</t>
  </si>
  <si>
    <t>Quickmail scroll bar for potential recipients on Firefox</t>
  </si>
  <si>
    <t>23/10/2013</t>
  </si>
  <si>
    <t>Initial</t>
  </si>
  <si>
    <t>Site-level users with grading capability receive Assignment emails</t>
  </si>
  <si>
    <t>Random letters on student information from SITS to QMplus</t>
  </si>
  <si>
    <t>Administrator roles cannot see any turnitin info on QMplus</t>
  </si>
  <si>
    <t>Turnitin-QMplus 8 hour submission time difference</t>
  </si>
  <si>
    <t>Assignment submissions missing from downloads folder on QMplus</t>
  </si>
  <si>
    <t>Rollover Bug: Scales lost</t>
  </si>
  <si>
    <t>Rollover Bug: Turnitin assignments not recreated</t>
  </si>
  <si>
    <t>Rollover Bug: Optional Forums switched to forced subscription</t>
  </si>
  <si>
    <t>Quiz reports not available</t>
  </si>
  <si>
    <t>21/11/2013</t>
  </si>
  <si>
    <t>Turnitin 212 Error -</t>
  </si>
  <si>
    <t>28/11/2013</t>
  </si>
  <si>
    <t>Auto update Assignment links</t>
  </si>
  <si>
    <t>28/01/2014</t>
  </si>
  <si>
    <t>Course listing page not working</t>
  </si>
  <si>
    <t>Mahara watchlist not working</t>
  </si>
  <si>
    <t>25/02/2014</t>
  </si>
  <si>
    <t>Roles and permissions in QMplus</t>
  </si>
  <si>
    <t>Turnitin Errors being manual fixed (changing assignment settings)</t>
  </si>
  <si>
    <t>Improvement to text editor on forums</t>
  </si>
  <si>
    <t>21/03/14</t>
  </si>
  <si>
    <t>Changes to content of emails sent from QMplus</t>
  </si>
  <si>
    <t>24/03/14</t>
  </si>
  <si>
    <t>Issue with embedded media player</t>
  </si>
  <si>
    <t>26/03/14</t>
  </si>
  <si>
    <t>Embedly plugin for Mahara</t>
  </si>
  <si>
    <t>Pract group</t>
  </si>
  <si>
    <t>Email notification for users enrolled on several courses</t>
  </si>
  <si>
    <t>Alysa - ref LND 20978</t>
  </si>
  <si>
    <t>QMplus announcement notifications after rollover process</t>
  </si>
  <si>
    <t>24/04/2014</t>
  </si>
  <si>
    <t>Alysa</t>
  </si>
  <si>
    <t>Generic Email account - to be able to send announcements</t>
  </si>
  <si>
    <t>Richard/Matthew</t>
  </si>
  <si>
    <t>Bulk Rollover</t>
  </si>
  <si>
    <t>Gill</t>
  </si>
  <si>
    <t>Hidden courses for students</t>
  </si>
  <si>
    <t>Agi - Helpdesk</t>
  </si>
  <si>
    <t>Email waiting alert</t>
  </si>
  <si>
    <t>Brett</t>
  </si>
  <si>
    <t>PLUGIN: Blackboard collaborate web conferencing</t>
  </si>
  <si>
    <t>PLUGIN: Scheduler</t>
  </si>
  <si>
    <t>PLUGIN: Nanogong</t>
  </si>
  <si>
    <t>PLUGIN: Dropbox</t>
  </si>
  <si>
    <t>QMplus pages linked to EECS</t>
  </si>
  <si>
    <t>Helpdesk 31755</t>
  </si>
  <si>
    <t>QMplus assignment: Sort 'Submission comments' column</t>
  </si>
  <si>
    <t>21/08/14</t>
  </si>
  <si>
    <t>helpdesk 32686</t>
  </si>
  <si>
    <t>New settings for Module dashboard</t>
  </si>
  <si>
    <t>16/09/14</t>
  </si>
  <si>
    <t>Telephone</t>
  </si>
  <si>
    <t>Changing time zone for bulk users e.g. Paris students.</t>
  </si>
  <si>
    <t>19/11/14</t>
  </si>
  <si>
    <t>Anisa</t>
  </si>
  <si>
    <t>PLUGIN: Evasys</t>
  </si>
  <si>
    <t>Form Response</t>
  </si>
  <si>
    <t>Ability to grade a 'Automatic open until pass' moodle assignment using Quick grading</t>
  </si>
  <si>
    <t>Anisa Helpdesk: Incident - 53970</t>
  </si>
  <si>
    <t>Anonymity of downloaded zipped assignments</t>
  </si>
  <si>
    <t>Added by Alysa: Email from Katy Price</t>
  </si>
  <si>
    <t>Recent courses block disappearing</t>
  </si>
  <si>
    <t>Request 55890</t>
  </si>
  <si>
    <t>My QMplus does not allow customising of page to save - for users with more than 100 courses</t>
  </si>
  <si>
    <t>Incident - 63140</t>
  </si>
  <si>
    <t>SITS marks transfer</t>
  </si>
  <si>
    <t>Alysa - for SED</t>
  </si>
  <si>
    <t>QMplus login links</t>
  </si>
  <si>
    <t>alysa - Raised from China report</t>
  </si>
  <si>
    <t>Make changes to My Qmplus block on homepage</t>
  </si>
  <si>
    <t>Change the behaviour of Mahara after saving a page</t>
  </si>
  <si>
    <t>Ability to sort the Mahara Groups lists into folders and even archive them</t>
  </si>
  <si>
    <t>Redirect Content navigation link</t>
  </si>
  <si>
    <t>Allow creation of subgroups with different permissions</t>
  </si>
  <si>
    <t>Add mediacore link to Mahara embedded media block</t>
  </si>
  <si>
    <t>Issue with 'Delete' File Submission Function in Assignments</t>
  </si>
  <si>
    <t>17/02/2015</t>
  </si>
  <si>
    <t>Alysa for SED ticket REQ/53196</t>
  </si>
  <si>
    <t>Turningpoint plugin for qmplus for SBCS</t>
  </si>
  <si>
    <t>18/02/2015</t>
  </si>
  <si>
    <t>Stuart Cadby</t>
  </si>
  <si>
    <t>Echo360 LTI connector for Moodle</t>
  </si>
  <si>
    <t>25/02/15</t>
  </si>
  <si>
    <t>Manoj Singh</t>
  </si>
  <si>
    <t>Setting default document download to 'open' in QMplus</t>
  </si>
  <si>
    <t>26/02/15</t>
  </si>
  <si>
    <t>Brett Lucas</t>
  </si>
  <si>
    <t>Allow conversion of alphabetical grades to percentages in gradebook</t>
  </si>
  <si>
    <t>Richard Chantler</t>
  </si>
  <si>
    <t>Amend calendar block so that the qmplus course page does not have to reload every time the selected month is clicked forward/backward</t>
  </si>
  <si>
    <t/>
  </si>
  <si>
    <t>Note: Click on 'Title' link below for status updates or to leave comments/feedback.</t>
  </si>
  <si>
    <t>Ref.</t>
  </si>
  <si>
    <t>Title (Short Name)</t>
  </si>
  <si>
    <t>Details</t>
  </si>
  <si>
    <t>Category</t>
  </si>
  <si>
    <t>Status</t>
  </si>
  <si>
    <t>QMplus 2.6?</t>
  </si>
  <si>
    <t>QMplus ADMINISTRATION</t>
  </si>
  <si>
    <t>When using the programme enrolments on course areas, users found that it was picking up previous years as well as current years students. The hypothesis was that this was happening because of the overlap of students at the beginning of the academic year. Some users have asked if it would be possible to avoid this from happening, as this was a particular problem for CCLS during their "preview" period and in postgraduate medical programmes which enrolled on programme codes.</t>
  </si>
  <si>
    <t>Integration Request</t>
  </si>
  <si>
    <t>Needs Development</t>
  </si>
  <si>
    <t>Administration</t>
  </si>
  <si>
    <t>Enrolment</t>
  </si>
  <si>
    <t>Automatically enrol staff onto courses in QMplus</t>
  </si>
  <si>
    <t>Enhancement</t>
  </si>
  <si>
    <t>Test</t>
  </si>
  <si>
    <t>?</t>
  </si>
  <si>
    <t>Integration request</t>
  </si>
  <si>
    <t>Currently we use a spreadsheet upload and the "Upload Users" functionality to manage the bulk creation of groups. Unfortunately, this appears to have the side effect of enrolling the users onto the course, as well as assigning them to groups. If they have an "External Database" enrolment, they will end up having a manual enrolment too. This would appear to mean that if they lose the external database enrolment (i.e. they are no longer enorlled on SITS) then they will not be unenrolled from the course area as the manual enrolment will still exist.</t>
  </si>
  <si>
    <t>Bug</t>
  </si>
  <si>
    <t/>
  </si>
  <si>
    <t>Some users would like the 'enrol users' dialog to display a unique user ID code, imap username or STU code for students, and the imap username or payroll/HR code for staff.</t>
  </si>
  <si>
    <t>SED have requested that the user ID is surfaced in those QMplus screens that are used to enrol staff and students onto courses. There are a number of indidivuals with identical names and very similar email addresses which makes it easy to accidentally enrol the wrong person onto course areas.</t>
  </si>
  <si>
    <t>Staff want to be able to add their own group enrolment data via bulk uploads</t>
  </si>
  <si>
    <t>Roles and Permissions</t>
  </si>
  <si>
    <t>Update rollover block for next year to include mapping data. There should be a option for staff to tick a box to keep mappings</t>
  </si>
  <si>
    <t>Completed.</t>
  </si>
  <si>
    <t>Rollover</t>
  </si>
  <si>
    <t>At the moment there is no easy way to add large numbers of users to a group. We have been using the bulk enrollment option and updating the users but this creates an extra enrolment for each user which then has to be manually deleted. As some of the medical school classes have thousands of students this is a very large task.</t>
  </si>
  <si>
    <t>Bug?</t>
  </si>
  <si>
    <t>Group Enrolment</t>
  </si>
  <si>
    <t>Ability to freeze the enrolments both on LIVE and on Archive. Need option to be able to turn this on or off (Eg. Frozen = on)</t>
  </si>
  <si>
    <t>Ability to bulk upload mappings. This is to allow more than one set of students to be enrolled onto a course. At the moment this is done via the enrolment mapper but is not easy to do them one by one as it is too slow.</t>
  </si>
  <si>
    <t>Ability to roll forward existing mappings to next year per request</t>
  </si>
  <si>
    <t>Feature removed. Requires further investigation.</t>
  </si>
  <si>
    <t>Ability to set up Associate students automatically and then turn it off if we don’t need it</t>
  </si>
  <si>
    <t>Testing</t>
  </si>
  <si>
    <t>Students in PGT being unenrolled due to SITS being rolled forward. Ability to Freeze course enrolments (Ref. 100) might work for this. Or can we look into how we can incorporate courses which run past normal academic year.</t>
  </si>
  <si>
    <t>When the course BBC6521 was rolled over to 2013/14, the custom scales set up in the course were not copied.  These should be transferred when modules are rolled over.</t>
  </si>
  <si>
    <t>When course BBC6521 was rolled over to 2013/14, the forum that was set to 'optional subscription' was switched to 'forced subscription' and all the students enrolled.  Switching it back to optional subscription works but doesn't unsubscribe those individuals that were force subscribed.  Can this be rectified before rollover 2014/15?</t>
  </si>
  <si>
    <t>Auto update: Assignment links</t>
  </si>
  <si>
    <t>There is a need to either auto update the assignment links located in the blocks at the top of the course pages OR for a block to be developed which will automatically populate with assignments/activities which have been added to the course.</t>
  </si>
  <si>
    <t>Roles and Permissions in QMplus need a revamp. Some things to consider:
1. A Helpdesk Role
2. A more devolved administration role allow course administrators more control
3. A better integration with automatic enrolment of various types of students
4. A better integration with HR database to pull in staff</t>
  </si>
  <si>
    <t>Generic accounts</t>
  </si>
  <si>
    <t>Requests to be able to add generic accounts which can be shared in QMplus. Maybe a similar functionality to the email shared accounts - but users have to log in as themselves first, and then switch to the generic user account. This would be especially useful to be able to send out announcements, so that students don't see who the person sending it is, especially if they are not the teacher.</t>
  </si>
  <si>
    <t>New</t>
  </si>
  <si>
    <t>Ability to bulk rollover - maybe by category - when the rollover details are the same</t>
  </si>
  <si>
    <t>Helpdesk have asked if there is a way for a message to be displayed to students who are looking for a course on QMplus which has not been released as yet by their teachers - that is, a hidden course. Maybe a message that says: 'This course has not been made available on QMplus. Please contact your teacher or course administrator for more information.'</t>
  </si>
  <si>
    <t>Request from user to link relevant QMPlus module pages to these
Module Descriptors from the EECS intranet.</t>
  </si>
  <si>
    <t>New settings for the Module dashboard</t>
  </si>
  <si>
    <t>Can we please add a setting that allows the user to have any tab open by default. Currently all tabs are closed by default.</t>
  </si>
  <si>
    <t>Would like to be able to change students timezones in different countries in bulk. Currently users are going into their individual profile to do this.</t>
  </si>
  <si>
    <t>User mentioned one of her colleaugues who goes from ethernet connection to wifi on her laptop loses her recent courses tab.</t>
  </si>
  <si>
    <t>48 / 130</t>
  </si>
  <si>
    <t>Forum Email notification for bulk enrolled users (Roles, Permissions and Context)</t>
  </si>
  <si>
    <t>Investigation required into which roles enroled in which ways receive subscribed forum/assignment submission notification emails from QMplus courses. Currently, some users get everything as they are enrolled on all courses - they don't want to receive all but some, as it's exceptionally useful for keeping abreast of what the department is doing with QMplus.  (Example use case - everyone across the faculty is assigned the role of "Course Viewer".  Will they receive emails?) " Ref 20978</t>
  </si>
  <si>
    <t>"Could you investigate which roles enroled in which ways receive subscribed forum/assignment submission notification emails from QMplus courses. Currently, I seem to get everything - I don't want this to go away for my role, as it's exceptionally useful for keeping abreast of what the department is doing with QMplus.  I'm not sure everyone will feel the same if we roll out some sort of shared access across the faculty, though!  (Example use case - everyone across the faculty is assigned the role of "Course Viewer".  Will they receive emails?) "</t>
  </si>
  <si>
    <t>62, 63</t>
  </si>
  <si>
    <t>Automatic enrolment of resit students:
Automatically enrol resit students with  the "Resit student" role rather than the "Student" role?
Change settings to allow for automatic batch enrolment into roles other than 'Student'? (ticket #96644)
Module enrolments:
Automatically enrol module convenors from SITS data.
Module description:
Automatically populate the module description.
Enrolment details:
Automatically put custom enrolment rules /enrolment details into module descriptions (rather than on the course listing page)</t>
  </si>
  <si>
    <t>SITS: updating course meta data</t>
  </si>
  <si>
    <t>Standard Reporting Suite (128233)</t>
  </si>
  <si>
    <t>Plugin</t>
  </si>
  <si>
    <t>Reports</t>
  </si>
  <si>
    <t>Assessment and Feedback</t>
  </si>
  <si>
    <t>A quiz is set up so that multiple attempts can be made by a student and each quiz has a close date enabled. If a student completes a quiz but does not submit their answers then their quiz is not marked and this is not recorded in the grades area. The request is for tutors to be able to override this so that the non-submitted quiz is marked and these marks appear in the grades area.</t>
  </si>
  <si>
    <t>An enhancement which includes some kind of alert to inform students when attempting a quiz that they are about to navigate away from it/close it. Might this be a pop-up?</t>
  </si>
  <si>
    <t>Assignments showing as being submitted when they're not</t>
  </si>
  <si>
    <t>Might we also change the User Report default setting site-wide so that it hides totals containing hidden items. Currently it performs a calculation excluding the hidden items, which gives a totally misleading number that is likely to confuse students.</t>
  </si>
  <si>
    <t>Configuration</t>
  </si>
  <si>
    <t>QMplus is revealing grades in the overview report to students, but the configuration should be hiding them. This appears to be a bug. Please see the attached document for details.</t>
  </si>
  <si>
    <t>User in SBM has attempted to upload an assignment for a student by doing "Switch Role". The person doing the marking cannot see what she has uploaded. I'm assuming that in the past, since SBM were using the Turnitin plugin on Blackboard for assignments this meant that she could upload the assignment for the student through Turnitin and then the marker could access it through Blackboard. Unfortunately, the plugin we have at the moment doesn't work like this. What is the solution now?</t>
  </si>
  <si>
    <t>This should be fixed by the new TII direct ?</t>
  </si>
  <si>
    <t>Several users found that QMplus was revealing grades in the overview report to students, but the configuration should be hiding them.</t>
  </si>
  <si>
    <t>Some users would like a Gradebook page that allows a user to be identified by both name and either student number or IMAP username.</t>
  </si>
  <si>
    <t>If bulk upload of grades is used a feedback file can no longer be added to a student's assignment and vice versa.</t>
  </si>
  <si>
    <t>Needs Development/Configuration</t>
  </si>
  <si>
    <t>In the 'no grade' Grades scale there are 3 options which are the same. As a result, selecting no grade by CSV selects the first and this does not release files to students.</t>
  </si>
  <si>
    <t>Some users would like to see an 'Auditing Report' in Grades available. This would be a report like Grader Report (which presents students' names and values across assignments) that also permits users to click through to the 'Audit History' for given values.</t>
  </si>
  <si>
    <t>The column heading 'Student Number' on both main views of the 'Marking Report' (i.e. with editing on and off) requires vertical alignment (centred) with other column headings. Also, when editing is on, the values in 'Student Number' column require vertical alignment (centred) with those in the 'ITS Username' column. (This probably applies to the editing-off view, but the issue is effectively invisible because of the cell dimensions.</t>
  </si>
  <si>
    <t>The marking reports on Grade Audit History Sub-Report view of the gradebook requires a scroll bar to access grades appearing in columns off screen to the right.</t>
  </si>
  <si>
    <t>Some users have requested an improvement to the User Report in Grades. The small font size and centre-justified presentation in the 'Feedback' fields makes the report difficult to read. Although some Schools have imposed their own restyling of this page using javascript, a coherent central solution is preferred.</t>
  </si>
  <si>
    <t>user reported that a Turnitin view request had been sent 3 times to all of the staff on course area BBC6521. There are a large number of staff on this course area as it is for projects. Is there any way that these emails can be limited in any way?</t>
  </si>
  <si>
    <t>TII</t>
  </si>
  <si>
    <t>A concern has been raised that images in assessments are not displaying properly. It appears that images are coming out too big and this affects students in answering the questions. Is there a way to change it so that the browser automatically resizes? [more info: The peculiarity of this issue arises from the fact that in a zoomed out, view everything can be seen but in a zoomed in, view the texts are clearly seen (they are being wrapped to fit the screen) but the pictures are hiding.]</t>
  </si>
  <si>
    <t>Nathalie has raised a concern that her images in her assessments are not being displayed properly possibly due to screen sizing. It would appear that the images are coming out to big and this affects students in answering the questions. Is there a way to change it so that the browser automatically resizes? [more info: The peculiarity of this issue arises from the fact that in a zoomed out, view everything can be seen but in a zoomed in, view the texts are clearly seen (they are being wrapped to fit the screen) but the pictures are hiding.]</t>
  </si>
  <si>
    <t>Assignment submissions were missing from the downloads folder (when downloaded in QMplus).  This also occurred last year but the issue has not been resolved.</t>
  </si>
  <si>
    <t>Sorting function for assignment 'submission comments'</t>
  </si>
  <si>
    <t>User Vindya wants to use the comment function to sort the students work and see if any students have commented as a process of reviewing their work.</t>
  </si>
  <si>
    <t>Vindya wants to use the Quick grading function in an assignment which has been set up for 'Automatically open until pass' using Quick grading. Works when you go into individual students and grade them but not quick grading.</t>
  </si>
  <si>
    <t>QM+ allows us teachers to download a batch of assignments as a zip file, but it includes the student’s name as well as their ID number in the filename - this removes the anonymity. It would be really wonderful if the file could come with their ID number only.</t>
  </si>
  <si>
    <t>SITS Marks transfer</t>
  </si>
  <si>
    <t>Teaching staff would like to be able to transfer marks from QMplus into SITS, preferably automatically, instead of having to enter marks twice.</t>
  </si>
  <si>
    <t>Students submit an assignment, then delete the file (if the 'submit' button has NOT been enabled). Request: either (i) the uploaded file should not be permanently deleted, or (ii) the assignment 'Submission status' following this series of steps (i.e. once the file has been removed) should revert to the default 'No attempt' (or something similar).</t>
  </si>
  <si>
    <t>COMMUNICATION AND COLLABORATION</t>
  </si>
  <si>
    <t>Request for ability to force subscribe to forum for students but not staff.</t>
  </si>
  <si>
    <t>Communication and Collaboration</t>
  </si>
  <si>
    <t>Persisting problems with the 'Role  Filter', 'Potential Sections', and 'Potential Recipients' boxes at the  top right of the Compose Screen in QuickMail. These  boxes get pushed off screen to the right, either as they expand in  width (because of the length of the names of users when they are  supplemented by the names of the groups they are in) or as the  'Selected Recipients' box to the left expands in width (for the same  reason).
What these four boxes in the top section of the screen appear  to need (from a lay-person user's perspective) is  fixed (or  display-relative?) widths with a left-right scroll at the bottom. This doesn't appear to be a browser issue, on the basis  that we are experiencing the same problem in Firefox and IE. However,  we've now noticed that in Chrome the issue is semi-resolved (the  selection boxes have fixed widths, although no scroll bars).</t>
  </si>
  <si>
    <t>Getting Around</t>
  </si>
  <si>
    <t>"Can the Forum tracking be set as a default as yes for a course so that it is switched on for all students." Currently, when a forum is created it is set to "Optional"</t>
  </si>
  <si>
    <t>News and Announcement Forum</t>
  </si>
  <si>
    <t>Investigation</t>
  </si>
  <si>
    <t>Improving content of emails sent from QMplus</t>
  </si>
  <si>
    <t>User has reported that the emails sent from QMplus contain redundant information which makes them difficult to read, particularly on mobile devices.  Related ticket !NC/17588</t>
  </si>
  <si>
    <t>Added functionality to approve forum posts before they become visible to and are mailed out to other course users.</t>
  </si>
  <si>
    <t>DESIGN AND BUILD</t>
  </si>
  <si>
    <t>Several requests have been made for a method whereby administrators could adjust the order of display of modules within QMplus. Currently this is only possible to achieve by creating folders higher up in the category structure and putting modules into these. Could an additional piece of funtionality enable editing of the display order?</t>
  </si>
  <si>
    <t>Errors. Not being released in V2.2</t>
  </si>
  <si>
    <t>Design and Build</t>
  </si>
  <si>
    <t>Some users feel it is too easy to delete a block accidentally. After a user selects delete on the block editing menu, they would like a popup window warning them that they are about to delete a block, maybe with text stating 'Do you really want to delete this block?'.</t>
  </si>
  <si>
    <t>Several users have requested for the CSS to be edited so that the &lt;p&gt; elements have a larger margin-top: and margin-bottom: value assigned. As they feel the current paragraph styling doesn't really reflect the purpose of the HTML that the user uses.</t>
  </si>
  <si>
    <t>Outstanding project item.</t>
  </si>
  <si>
    <t>An enhancement some users would like to see is that after they move an item in collapsed topic format they are left looking at roughly the same point in the page instead of the top of the page.</t>
  </si>
  <si>
    <t>Testing.</t>
  </si>
  <si>
    <t>An enhancement some users would like to see is that after they move an item in collapsed topic format they are left looking at roughly the same point in the page instead of the top of the page. (Post Change Page Location and Post Edit Page Location have the same links).</t>
  </si>
  <si>
    <t>User has reported that the text editor in forums is not wrapping text correctly. The line-spacing after text-wrapping is too great, so that any code etc just merges into the text. Also, the text-window expands to fill the browser, making the text even less legible. See LANdesk inc. 17588</t>
  </si>
  <si>
    <t>Students have asked for tighter integration with other college systems in the surveys so perhaps displaying an 'email waiting'  message (from office 365)  on the horizontal menu bar or somewhere at the top would be a step in the right direction..</t>
  </si>
  <si>
    <t>Users are using the QMplus login links at the top and bottom of QMplus pages, which then takes them to a login page - https://qmplus.qmul.ac.uk/login/index.php. This page is confusing as there is a login box to the right, but this does not work for more users. Most users would need to click on the Login button on the left to enter their login details via Shibboleth. There needs to be an easier way for users to log into QMplus without the confusing login screen.</t>
  </si>
  <si>
    <t>Michelle and Stuart from SBCS would like this plugin for their department as they use alot of clicker assessments and this would be easier to add marks onto qmplus.</t>
  </si>
  <si>
    <t>GETTING AROUND QMplus</t>
  </si>
  <si>
    <t>Currently MyQMplus is set to display approximately 25-30 modules. Several requests have been made to increase the number of modules displayed and if possible add pagination.</t>
  </si>
  <si>
    <t>Is there any way to edit the contents of a topic all at once, rather than by selecting the individual icons next to each element? For instance, I want to delete the 40 or so PDFs in topic 6 all at once. Is there a way to do this other than clicking the red cross next to each (then agreeing on the confirmation screen that then appears)?</t>
  </si>
  <si>
    <t>Paula Fonseca cannot customise her my qmplus to pull courses towards the top when she has all her courses on one page &gt;100.</t>
  </si>
  <si>
    <t>Changes to My QMplus block on homepage</t>
  </si>
  <si>
    <t>This block should pull in the top 6 courses from the My QMplus course page, based on the users customisations</t>
  </si>
  <si>
    <t>MAHARA</t>
  </si>
  <si>
    <t>Attempts to login via http://mahara.qmul.ac.uk result in an error message (Site unavailable, non-recoverable error occured, probably means you have encounted a bug in the system).
We need to have a good look at how authentication is working in Mahara and ensure that the updated theme for Mahara is working properly. In particular we need to enable shibboleth authentication through the new shibboleth block on the Mahara homepage and we need to ensure that emails sent by Mahara with hyperlinks back to Mahara (e.g. forum posts)..take users to the correct authentication area..(preferably ID check then the Mahara area to which the email refers..rather than the Homepage of Mahara…where the user selects the shib login)
Email invitations to Mahara groups contain links which, when clicked, take the user to the non-functioning Mahara login page</t>
  </si>
  <si>
    <t>The horizontal flyout menu moves to the middle of the page when editing a page, it should align immediately right of the QMplus logo as it does everywhere else</t>
  </si>
  <si>
    <t>Some profile information that is updated in Moodle is transferred to Mahara but does not seem to be vice versa. Not able to update profiles in Mahara for them to then be passed back to Moodle. This is confusing as to which profile is correct. It appears to be random (or unknown) which information gets passed between Moodle and Mahara).</t>
  </si>
  <si>
    <t>Mahara Watchlist not working</t>
  </si>
  <si>
    <t>When you add a page in Mahara to your watchlist you should be able to get email alerts if anyone changes the page or leave feedback. This does not appear to be happening for either circumstance.</t>
  </si>
  <si>
    <t>The variety of external content that can be embedded into a Mahara page is currently very limited.  Installing the embedly plugin for Mahara would vastly increase the sources available and would make the tool much more useful.</t>
  </si>
  <si>
    <t>Whe a user has completed editing a page in Mahara they are redirected back to the full page listing (which can stretch to more than one page in alphabetical order). the requirement is for the user to be taken to the same page with editing turned off..i.e the completed page...rather than the list of all pages. This would save the time taken to find the page again once you have edited it. A massive annoyance noted by users.</t>
  </si>
  <si>
    <t>Currently the Groups listing block on the Mahara homepage displays every group a user belongs to. In the case of a large number of groups this list becomes unmanageable. This requirement is for the ability to sort groups into folders? And potentially to archive groups.</t>
  </si>
  <si>
    <t>Currently the Content link in the primary navigation bar takes the user to their profile. This requirement is for the default page on selecting content be changes to the 'files' page.</t>
  </si>
  <si>
    <t>Ability to create a group within a group that may have different access permissions to the main group. i.e this group may have some files, forum threads etc that are only visible to those sub-group members.</t>
  </si>
  <si>
    <t>Add a mediacore link so that embed code can be simply added to a Mahara page</t>
  </si>
  <si>
    <t>OTHER / EXTERNAL TOOLS</t>
  </si>
  <si>
    <t>An enquiry was made about whether it would be possible to use Xerte for creation of online learning resources. Xerte resources are compatible with Moodle but an installation of Xerte would need to be made available to create and store the resources created.</t>
  </si>
  <si>
    <t>Other</t>
  </si>
  <si>
    <t>There is a newly released package for R (the stats programming system) that allows you to run analyses as interactive web pages - see here for an example http://www.rstudio.com/shiny/. We teach our undergraduates R in second and third year. If we could run analyses using R and shiny in QMplus web pages for our first year modules that would be a really good way of introducing them to the software, and it would enable us to set up bespoke pages to help the undergrads with analysis in first year. Can someone have a look at shiny and let me know whether it would be possible to do this? To run shiny locally you just need the package installed into R, which is already on the teaching network, but to run it purely as a web app you also need some server software (see the page linked to above) installed and I don't know how well this might play with QMplus. If we could get this working it would be useful not just for SBCS but also, I would imagine, for lots of other departments as well</t>
  </si>
  <si>
    <t>Current file download does not work properly on android devices.</t>
  </si>
  <si>
    <t>This connector will allows us to:
a. send recordings from one Q-Review section to multiple QMplus course
b. allow us to see student names in the echo report in the echocentre</t>
  </si>
  <si>
    <t>Request made for alphabetical grades to be convertable into percentages in the gradebook. Currently it is a manual process, done using a scale.</t>
  </si>
  <si>
    <t>Calendar block improvement</t>
  </si>
  <si>
    <t>Amend calendar block so that the qmplus course page does not have to reload every time the selected month is clicked forward/backward by a month</t>
  </si>
  <si>
    <t>Evasys</t>
  </si>
  <si>
    <t>The point of this is to run any online module evaluation surveys on Evasys but instead of emailing students with an individual link, the student will be informed that there is a survey to complete when they log in to QMPlus and can then click through from this environment to complete the survey on Evasys.</t>
  </si>
  <si>
    <t>WORK COMPLETE</t>
  </si>
  <si>
    <t>This is an intermittent fault that has been reported a number of times. Most usually, it is encountered by students who are using the file picker when attempting to upload their assignment files.</t>
  </si>
  <si>
    <t>Currently the sticky blocks at category level does not work.</t>
  </si>
  <si>
    <t>Wikis and separate groups issue</t>
  </si>
  <si>
    <t>work complete</t>
  </si>
  <si>
    <t>Drag and Drop upload</t>
  </si>
  <si>
    <t>Ability to drag and drop documents onto the page.</t>
  </si>
  <si>
    <t>Plugin Request</t>
  </si>
  <si>
    <t>Some users have requested the ability to show or hide additional information displayed on the MyQMplus module list e.g. assessment deadlines, latest forum posts etc.</t>
  </si>
  <si>
    <t>In settings, under edit settings there is currently two identical guest access fields.</t>
  </si>
  <si>
    <t>A request has been made to have the Turnitin "direct" plugin installed. This has now been added to the system as the turnitin assignment type in activities dropdown.</t>
  </si>
  <si>
    <t>Currently when a Moodle course has been set up to allow guest access without an enrolment key, the guests are required to authenticate into the course using the 'login as guest' button on the login.php page. Several users have requested if this step can be removed so that users can click straight through to the course as a guest. This can be changed in the site config.</t>
  </si>
  <si>
    <t>Add the semester code A/B to the Module Info Block</t>
  </si>
  <si>
    <t>Work complete</t>
  </si>
  <si>
    <t>The users in the Careers department are interested in having an automatic certification for those students completing all activiities on the careers service's module on QMplus. The Learning Institute would also like this for the Bribery Act Training.</t>
  </si>
  <si>
    <t>An icon for the Maple Filetype for Mathematics is needed</t>
  </si>
  <si>
    <t>Assignment Submission File Missing</t>
  </si>
  <si>
    <t>Several users would like the featre to Log in at course level as a student. This is a capability that can be set, and to apply a patch so that who ever logs in as a student will be recorded in the logs as who they are and not as who they are logged in as.</t>
  </si>
  <si>
    <t>Some users have requested for the choice of three "QMUL" course formats. Also, to have no choice of course theme and for the theme to be entirely determined by the category that the course is in.</t>
  </si>
  <si>
    <t>When using the HTML editor, certain strings are automatically converted into graphical emoticons and users found that this can have undesired consequences.</t>
  </si>
  <si>
    <t>Extra fields for location and office hours or one general field that could be used for either or both in the profile page.</t>
  </si>
  <si>
    <t>When updating account information, country and city are required fields. Is there a way that this can be changed?</t>
  </si>
  <si>
    <t>Ability to set up a discussion forum in a way that a post can be anonymous (but instructors would be able to know who posted).</t>
  </si>
  <si>
    <t>On MyQMplus, module overview submission status does not accurately reflect the state of a student's assignment submission when either (a) 'Advanced Uploading of Files' assignments, or (b) 'Offline Activity' assignments have been set, often showing 'submitted' when submission has not been finalised.</t>
  </si>
  <si>
    <t>This has been fixed by adding REC student to enrolment data</t>
  </si>
  <si>
    <t>Fixed</t>
  </si>
  <si>
    <t>Rollover block not appearing in some courses</t>
  </si>
  <si>
    <t>Completed. OU Wiki</t>
  </si>
  <si>
    <t>When courses (e.g. BBC6521) are rollled over, if they are linked to Turnitin the assignment is recreated in QMplus but it remains linked to the old TUrnitin assignment in submit.ac.uk.  The old assignment has submissions and so it isn't possible to make updates.</t>
  </si>
  <si>
    <t>assignments to be recreated when course is rolled over.</t>
  </si>
  <si>
    <t>Following reports of QMplus announcement emails not being received from a number of students and academics, we have noticed that the QMplus rollover process seems to have re-set news forums to “optional” subscription.  Coupled with the removal of old cohorts and enrolment of new ones, this has had the effect of un-subscribing all students on the module from the announcements, and stopping the sending of emails.</t>
  </si>
  <si>
    <t>41/43</t>
  </si>
  <si>
    <t>A series of enhancements have been requested for the Module info block these include:
The ability to change Module convenor to another more appropriate word,
The ability to add a teaching team..i.e a list of t.a's and their contact details below the main module  convenor,
The ability to display more than one module code automatically
The ability to format the lower (non-dynamic) part of the block in an easier way..e.g. via text fields..so that users don't mess up the styles all the time!
Add a text field that would allow someone to add a web link to a personal homepage
The addition of a link to the Smart timetabling system</t>
  </si>
  <si>
    <t>Module Dashboard - not collapsing</t>
  </si>
  <si>
    <t>Integration</t>
  </si>
  <si>
    <t>Archive Roles (viewing of grades)</t>
  </si>
  <si>
    <t>Archive Server - physical</t>
  </si>
  <si>
    <t>The requirement is for a mechanism by which the user, on loggin in to the archive of QMplus for the first time, must accept the site policies document contained on the site at: http://qmplus.qmul.ac.uk/mod/page/view.php?id=85412 This would only happen the first time they logged in to the archive.</t>
  </si>
  <si>
    <t>Archive Theme</t>
  </si>
  <si>
    <t>Landing Pages</t>
  </si>
  <si>
    <t>The proposal is for the development of a block that would aggregate the 'recent activity' that has been occuring across all the modules that a student is enrolled on. The block would behanve like the 'Recent activity' block but display the most recent activity across a series of modules. The Block could be used on the School or Programme landing page or the My QMplus page.</t>
  </si>
  <si>
    <t>Physic's App</t>
  </si>
  <si>
    <t>SMART link styling</t>
  </si>
  <si>
    <t>OU Blog</t>
  </si>
  <si>
    <t>Add the OU blog plugin</t>
  </si>
  <si>
    <t>Wimba Voice Tools</t>
  </si>
  <si>
    <t>My CPD</t>
  </si>
  <si>
    <t>Viewing Role - name change and staff ability to enrol</t>
  </si>
  <si>
    <t>Ability for staff to be able to enrol students who can view the course and access some functionality even if they are not enrolled. Currently MBBS viewing student.</t>
  </si>
  <si>
    <t>Ability to sort columns in the Rollover block report.</t>
  </si>
  <si>
    <t>Statistics have been disabled on the live site. We have been asked to delete the course statistics link from the Course reports block if this is going to be a permanent removal of functionality (clicking on it currently generates an error message) or to redirect the user to an appropriate place where they could get the statistics that this functionality provides. Ultimately we want the link to point to the reporting database.</t>
  </si>
  <si>
    <t>Shibboleth sessions seem to time out before Moodle ones</t>
  </si>
  <si>
    <t>getting Around</t>
  </si>
  <si>
    <t>We currently have an issue with a javascript error on ie8 in collapsed topics page format: 
  Invalid argument. 
javascript.php?file=%2Flib%2Fajax%2Fsection_classes.js&amp;rev=575, line
12 character 109</t>
  </si>
  <si>
    <t>Getting around</t>
  </si>
  <si>
    <t>Currently the External Examiner role cannot view the grades and feedback for students in the Submission manager. Is there a way that we can change this?</t>
  </si>
  <si>
    <t>Cannot open Topics by clicking on the collapsed topic header</t>
  </si>
  <si>
    <t>Cannot open Topics in Chemistry UG Programmes by clicking on the collapsed topic header.1. Go to QMplus page, e.g. 2. Click on Chemistry Projects in left-hand menu
3. Click on "General Information about Chemistry Projects"
4. Click on browser back-button
5. Click on Topic header</t>
  </si>
  <si>
    <t>When courses are set as "Unavailable to students" and the user attempts to use a course URL, the login process doesn't always work.</t>
  </si>
  <si>
    <t>In the gradebook, some users have requested the ability to click to 'open' an eye in order to enable visibility for a given Grade Item, without simultaneously making the Total Items visible which is what happens currently.</t>
  </si>
  <si>
    <t>Enhancement/BUG</t>
  </si>
  <si>
    <t>Julia Shelton has requested that when a new module has been approved by ARCS, it should automatically have an area created in QMplus. The ideal process may be that the module approval form is ammended to include a field "QMplus area required" and the selection of a template. ARCS should then pass this on to the helpdesk and the area will be created as normal.</t>
  </si>
  <si>
    <t>Process change</t>
  </si>
  <si>
    <t>Karin and Mark reported that they were making edits on their QMplus course and then ended up on the test site - without realising it. The edits were made on the live site, and then when they went to view it, they were on the test site.</t>
  </si>
  <si>
    <t>Bug? - can't replicate</t>
  </si>
  <si>
    <t>ULCC hosting provider has been changing assignment settings (preventing late assignments) to fix TII bug in older version of Moodle.</t>
  </si>
  <si>
    <t>Submission Manager (OCM)</t>
  </si>
  <si>
    <t>Upgrade to new submission manager</t>
  </si>
  <si>
    <t>Roles assigned at the category level not working
Currently, Course Leaders can backup courses but not restore them and Teachers can restore courses but not back them up.</t>
  </si>
  <si>
    <t>Roles &amp; Permissions</t>
  </si>
  <si>
    <t>Key</t>
  </si>
  <si>
    <t>Work Complete</t>
  </si>
  <si>
    <t>Work In Progress or Slated For Release</t>
  </si>
  <si>
    <t>High Priority for Next Release</t>
  </si>
  <si>
    <t>Not Slated for Release/Error/Unable to add the functionality/No longer being reported</t>
  </si>
  <si>
    <t>Testing In Progress</t>
  </si>
  <si>
    <t>Request Received</t>
  </si>
  <si>
    <t>Description of issue</t>
  </si>
  <si>
    <t>Web Help Desk Ref (if applicable)</t>
  </si>
  <si>
    <t>Category (e.g. Needs Development/Design</t>
  </si>
  <si>
    <t>Other notes</t>
  </si>
  <si>
    <t>Bug reporter</t>
  </si>
  <si>
    <t>issue/bug or feature request is resolved with an upgrade to 2.4</t>
  </si>
  <si>
    <t>Please see the ticket, it is about displaying HTML pages in a QMplus course</t>
  </si>
  <si>
    <t>Miles Hansard...will be of particular interest to S&amp;E folks who have had a tendency in the past to use html/css/javascript to construct their module web pages.</t>
  </si>
  <si>
    <t>Manoj</t>
  </si>
  <si>
    <t>Can Gerry advise on this?</t>
  </si>
  <si>
    <t>Sticky blocks at category level don't work</t>
  </si>
  <si>
    <t>Chris Sparks and Richard and Matthew are interested in this one</t>
  </si>
  <si>
    <t>With ULCC</t>
  </si>
  <si>
    <t>Will not be fixed.  Fixed in 2.4 upgrade. can we now schedule for the 1.4 or 1.5 release?  SE (16/07): Has been requested for inclusion in release 1.4 but it is not clear that the patch will resolve the issue in Moodle 2.2.  Apparantly the patch is for Moodle 2.4 but that does not mean that it will not work in 2.2.  Gerry is testing it.</t>
  </si>
  <si>
    <t>(update: AB 31/07/13)The Patch will not work in 2.2 and Gerry has also tried creating the patch with the code change that Tim Hunt has suggested with no success. WHD Ticket 115992</t>
  </si>
  <si>
    <t>SITS Integration</t>
  </si>
  <si>
    <t>Raise at next meeting</t>
  </si>
  <si>
    <t>Careers department is interested in having an automatic certification for those students completing all activiities on the careers service's module on QMplus Also the Learning Institute would like this for the Bribery Act Training</t>
  </si>
  <si>
    <t>N/A</t>
  </si>
  <si>
    <t>Plugin request</t>
  </si>
  <si>
    <t>'James Weaver &amp; Lindsey Shirah, Cheryl Measures &amp; Janice Trounson</t>
  </si>
  <si>
    <t>Joanne</t>
  </si>
  <si>
    <t>Appears in the ULCC demo area for Moodle 2.4</t>
  </si>
  <si>
    <t>Potential 1.4 release?</t>
  </si>
  <si>
    <t>I have a question. There is a newly released package for R (the stats programming system) that allows you to run analyses as interactive web pages - see here for an example http://www.rstudio.com/shiny/. We teach our undergraduates R in second and third year. If we could run analyses using R and shiny in QMplus web pages for our first year modules that would be a really good way of introducing them to the software, and it would enable us to set up bespoke pages to help the undergrads with analysis in first year. Can someone have a look at shiny and let me know whether it would be possible to do this? To run shiny locally you just need the package installed into R, which is already on the teaching network, but to run it purely as a web app you also need some server software (see the page linked to above) installed and I don't know how well this might play with QMplus. If we could get this working it would be useful not just for SBCS but also, I would imagine, for lots of other departments as well</t>
  </si>
  <si>
    <t>Rob Knell SBCS</t>
  </si>
  <si>
    <t>Might we also change the User Report default setting site-wide so that it hides totals containing hidden items.
Currently it performs a calculation excluding the hidden items, which gives a totally misleading number that is likely to confuse students.</t>
  </si>
  <si>
    <t>This came up as a result of the problems that were encountered with the Overview report (ticket number 110168)</t>
  </si>
  <si>
    <t>Unknown as yet</t>
  </si>
  <si>
    <t>Chris Sparks in History has reported this, it's not entirely clear whether it's a bug or whether it's an issue with the configuration of the system.  It needs some further investigation.</t>
  </si>
  <si>
    <t>We have turned off the Overview Report for students on the live system while we investigate the problem further.</t>
  </si>
  <si>
    <t>Moved to potential 1.6 release due to investigation needed (AB)</t>
  </si>
  <si>
    <t>Currently the External Examiner role cannot view the grades and feedback for students in the Submission manager.  Is there a way that we can change this?</t>
  </si>
  <si>
    <t>A workaround is to enrol people with the Non-editing Teacher role instead of the  External Examiner. This means that they can edit things which isn't ideal</t>
  </si>
  <si>
    <t>Jenny Murphy in SBM has attempted to upload an assignment for a student by doing "Switch Role".  The person doing the marking cannot see what she has uploaded.  I'm assuming that in the past, since SBM were using the Turnitin plugin on Blackboard for assignments this meant that she could upload the assignment for the student through Turnitin and then the marker could access it through Blackboard.  Unfortunately, the plugin we have at the moment doesn't work like this.  What is the solution now?</t>
  </si>
  <si>
    <t>A quick fix for this is to get the Helpdesk to do a log in as and upload the file for the student.</t>
  </si>
  <si>
    <t>Currently we use a spreadsheet upload and the "Upload Users" functionality to manage the bulk creation of groups.  Unfortunately, this appears to have the side effect of enrolling the users onto the course, as well as assigning them to groups.  If they have an "External Database" enrolment, they will end up having a manual enrolment too.  This would appear to mean that if they lose the external database enrolment (i.e. they are no longer enorlled on SITS) then they will not be unenrolled from the course area as the manual enrolment will still exist.</t>
  </si>
  <si>
    <t>Gill is attempting a test on the test system to see if setting a short enrolment period when doing the spreadsheet ulpload might solve the problem.</t>
  </si>
  <si>
    <t>When updating account information, country and city are required fields. Is there a way that this can be changed?</t>
  </si>
  <si>
    <t>Adrian Bevan</t>
  </si>
  <si>
    <t>Cannot open Topics in Chemistry UG Programmes by clicking on the collapsed topic header.1. Go to QMplus page, e.g. 
http://qmplus.qmul.ac.uk/course/view.php?id=3301 
2. Click on Chemistry Projects in left-hand menu 
3. Click on "General Information about Chemistry Projects" 
4. Click on browser back-button 
5. Click on Topic header 
The problem can be replicated on other SBCS pages. 
e.g.http://qmplus.qmul.ac.uk/course/view.php?id=1332 
(starting with all Topics collapsed) 
- Click on "Asssessments" in Menu 
- Open the topic "Assessment &amp; Exams" 
- Open the page "Absences from assessed classes" 
- Click on the browser back-button 
Now unable to any of the topics on this page.</t>
  </si>
  <si>
    <t>Roger Nix</t>
  </si>
  <si>
    <t>When courses are set as "Unavailable to students" and the user attempts to use a course URL, the login process doesn't always work.</t>
  </si>
  <si>
    <t>Configuration?</t>
  </si>
  <si>
    <t>Mark Roberts</t>
  </si>
  <si>
    <t>Nathalie Labresseur would like to set up a discussion forum in a way that all post remains anonymous to
 students (only instructors would be able to see the identity).</t>
  </si>
  <si>
    <t>Posted to QMplus practioner forum</t>
  </si>
  <si>
    <t>There is an anonymous forum posting feature that requires testing. Once tested it can be approved. This feature does not however allow teachers to see who has posted - it is completely anonymous.</t>
  </si>
  <si>
    <t>Not sure where to make a note of this, so adding it to the BUG tracker for now. IT Services has updated the enrolment script on QMplus to add students who were being progressed on SITS to REC (cleared to enrol). This may not be the best solution, however there has been discussion with SITS about the way progression is being done for CCLS students, and it appears that SITS progresses all students at the end of the year as they need to roll them forward in their system to the next academic year. They don't feel that this is a SITS issue, as students just need to re-enrol on mysis which they have indicated is quick and easy. There seems to be no way (or any that has been suggested) for them to progress students who don't fall within the normal academic year structure. Further discussion needed between CCLS and SITS.</t>
  </si>
  <si>
    <t>Gary Schwartz has asked "Can the Forum tracking be set as a default as yes for a course so that it is switched on for all students." Currently, when a forum is created it is set to "Optional"</t>
  </si>
  <si>
    <t>It's not entirely clear what the motivation for this is. Users currently have control over this themselves.  On initial investigation it's probably not possible to do this on a course by course basis so would it have to be set up system wide?  Would there be any performance implications of turning this on across the system?</t>
  </si>
  <si>
    <t>Vindya Wijeratne reported that a Turnitin view request had been sent 3 times to all of the staff on course area BBC6521.  There are a large number of staff on this course area as it is for projects.  Is there any way that these emails can be limited in any way?</t>
  </si>
  <si>
    <t>Not sure if there are any permissions that can be tweaked on the Turnitin plugin to help with this...I'm assuming there isn't.  Could anything be done with putting students into groups?  View requests from Turnitin should be relatively rare so maybe this is just something that people have to put up with?</t>
  </si>
  <si>
    <t>Julia Shelton has requested that when a new module has been approved by ARCS, it should automatically have an area created in QMplus.  The ideal process may be that the module approval form is ammended to include a field "QMplus area required" and the selection of a template.  ARCS should then pass this on to the helpdesk and the area will be created as normal.</t>
  </si>
  <si>
    <t>Process</t>
  </si>
  <si>
    <t>Alysa is meeting with Katherine Bevan from ARCS in October to start initial conversations.</t>
  </si>
  <si>
    <t>Stella</t>
  </si>
  <si>
    <t>Matthew and Richard from SED have requested that the user ID is surfaced in those QMplus screens that are used to enrol staff and students onto courses.  There are a number of indidivuals with identical names and very similar email addresses which makes it easy to accidentally enrol the wrong person onto course areas.</t>
  </si>
  <si>
    <t>This needs to be moved to the Mahara tracker and the helpdesk ticket closed.  It has been pending since January 2013!</t>
  </si>
  <si>
    <t>Ticket raised for Ian Wild</t>
  </si>
  <si>
    <t>Bug reported by Chris Sparks and SED that the forums is not sending emails to students.</t>
  </si>
  <si>
    <t>At the moment there is no easy way to add large numbers of users to a group.  We have been using the bulk enrollment option and updating the users but this creates an extra enrolment for each user which then has to be manually deleted.  As some of the medical school classes have thousands of students this is a very large task.</t>
  </si>
  <si>
    <t>Ability to bulk upload mappings</t>
  </si>
  <si>
    <t>MAtthew and Richard have noticed that students in PGT being unenrolled due to SITS being rolled forward. ability to Freeze course enrolments might work for this. Or can we look into how we can incorporate courses which run past normal academic year.</t>
  </si>
  <si>
    <t>The drag and drop feature (not the block) is not working in collapsed topics view but appears to be working in the topic view (QMUL)</t>
  </si>
  <si>
    <t>No scroll to find potential recipients for quickmail emails on firefox.</t>
  </si>
  <si>
    <t>bug in the version of Moodle (2.2.1) we are currently using. When QMplus gets the possible graders for an assignment it returns all graders who have access to the module rather than just the graders who are enrolled on a module - i.e. it can return users who have admin access to a module but who aren't necessarily directly enrolled on it.</t>
  </si>
  <si>
    <t>Random characters are getting added to student information in some cases as it is transferred from SITS.</t>
  </si>
  <si>
    <t>Administrator roles cannot see any turnitin info on QMplus. At the moment we have to enrol ourselves as a course leader in order to check on issues with turnitin integration on QMplus.</t>
  </si>
  <si>
    <t>Request - 1273</t>
  </si>
  <si>
    <t>An assignment on Global Health 2013-2014 records the time a student submits the work but on Turnitin the times are being displayed as 8 hours later.  This is confusing the course leader as some are then being displayed on Turnitin as late when they were submitted on time.</t>
  </si>
  <si>
    <t>143388 and 84155</t>
  </si>
  <si>
    <t>Rollover: Scales lost</t>
  </si>
  <si>
    <t>Rollover: Turnitin assignments not recreated</t>
  </si>
  <si>
    <t>When courses (e.g. BBC6521) are rollled over, if they are linked to Turnitin the assignment is recreated in QMplus but it remains linked to the old TUrnitin assignment in submit.ac.uk.  The old assignment has submissions and so it isn't possible to make updates.</t>
  </si>
  <si>
    <t>There should be 4 quiz reports available, grading, responses, statistics and manual grading.  Currently only the grading report is available on QMplus.  Ian Wild says that this is because we have turned off the navigation block.</t>
  </si>
  <si>
    <t>Assignment submissions giving a Turnitin error 212. Assignments are visible via submit.ac.uk</t>
  </si>
  <si>
    <t>bug</t>
  </si>
  <si>
    <t>Ian working with Turnitin and ULCC</t>
  </si>
  <si>
    <t>Ian</t>
  </si>
  <si>
    <t>Pending</t>
  </si>
  <si>
    <t>Course listing page</t>
  </si>
  <si>
    <t>The course listing page does not work. Link found here: http://www.learninginstitute.qmul.ac.uk/elearning/support/qmplus/courselisting/</t>
  </si>
  <si>
    <t>26/03/2014</t>
  </si>
  <si>
    <t>When linking to a media file of an appropriate type, QMplus should automatically display an embedded media player (if it can) however this currently doesn't seem to work.</t>
  </si>
  <si>
    <t>REQ/9957</t>
  </si>
  <si>
    <t>Design</t>
  </si>
  <si>
    <t>Ian Wild has identified that this is an issue with the QMplus theme and relates to Javascript.</t>
  </si>
  <si>
    <t>Timestamp</t>
  </si>
  <si>
    <t>Reference number</t>
  </si>
  <si>
    <t>Title of issue/request</t>
  </si>
  <si>
    <t>Details of issue/request</t>
  </si>
  <si>
    <t>Your full name</t>
  </si>
  <si>
    <t>Your contact email address</t>
  </si>
  <si>
    <t>Please choose a category for this issue/request</t>
  </si>
  <si>
    <t>Issue / Request rank</t>
  </si>
  <si>
    <t>Please can I ask you to put the consideration of adding the Evasys plug-in to QMPlus to your list of potential development items for this year?
The point of this is to run any online module evaluation surveys on Evasys but instead of emailing students with an individual link, the student will be informed that there is a survey to complete when they log in to QMPlus and can then click through from this environment to complete the survey on Evasys.</t>
  </si>
  <si>
    <t>Emma Rabin</t>
  </si>
  <si>
    <t>e.rabin@qmul.ac.uk</t>
  </si>
  <si>
    <t>Other</t>
  </si>
  <si>
    <t>Requests to be able to add generic accounts which can be shared in QMplus. This would be especially useful to be able to send out announcements, so that students don't see who the person sending it is, especially if they are not the teacher.</t>
  </si>
  <si>
    <t>Henrik Brogger, on behalf of SED and History</t>
  </si>
  <si>
    <t>Automatic course creation</t>
  </si>
  <si>
    <t>Would like courses to be automatically created from SIS</t>
  </si>
  <si>
    <t>Katherine Bevan</t>
  </si>
  <si>
    <t>students have asked for tighter integration with other college systems in the surveys so perhaps displaying an 'email waiting'  message (from office 365)  on the horizontal menu bar or somewhre at the top would be a step in the right direction</t>
  </si>
  <si>
    <t>b.lucas@qmul.ac.uk</t>
  </si>
  <si>
    <t>notification of change of content of courses for students</t>
  </si>
  <si>
    <t>Would it be possible for students to be notified automatically, possibly by QMemail when course content has been added or changed, please? It would prevent us distance learners from adding to the workload of lecturers and administrative staff by asking when lectures, notes, files, etc., are available and might make it clear if there is a problem when something hasn't been added due to an oversight.
I do appreciate that it would add to the QMPlus programmers' workload and am sorry for that but these are considerable problems for distance learning students. This would make our lives far less stressful.</t>
  </si>
  <si>
    <t>Catherine Gilbert</t>
  </si>
  <si>
    <t>c.gilbert@smd11.qmul.ac.uk</t>
  </si>
  <si>
    <t>overview</t>
  </si>
  <si>
    <t>We currently have an issue with a javascript error on ie8 in collapsed topics page format: 
  Invalid argument. 
javascript.php?file=%2Flib%2Fajax%2Fsection_classes.js&amp;rev=575, line
12 character 109
This is happening because of two UL tags in the course summary description. It is a known issue with 2.2 and has been fixed in
2.3. There is a patch on Moodle tracker…could we please ask ULCC to review this? - http://tracker.moodle.org/browse/MDL-10880</t>
  </si>
  <si>
    <t>technical</t>
  </si>
  <si>
    <t>Test on 2.4.</t>
  </si>
  <si>
    <t>When a post is made to the news forum in a course which is hidden from students the students still receive the message.</t>
  </si>
  <si>
    <t>technical/config</t>
  </si>
  <si>
    <t>David Andrew</t>
  </si>
  <si>
    <t>Wikis and seperate groups issue</t>
  </si>
  <si>
    <t>Reported by Chris Sparks</t>
  </si>
  <si>
    <t>With ULCC - however the person who initially reported it has now gone off the idea of using the wiki.  Probably needs wider consultation about what to do with this.  How many people are making use of the Wiki tool?</t>
  </si>
  <si>
    <t>Get OU wiki tool in 1.4 release?</t>
  </si>
  <si>
    <t>Gerry</t>
  </si>
  <si>
    <t>Fix for 1.4 release?</t>
  </si>
  <si>
    <t>90082, 100061</t>
  </si>
  <si>
    <t>Reported by both Alice in Politics and Chris Sparks</t>
  </si>
  <si>
    <t>Hi Gill this is linked to Bug #7(Brett)</t>
  </si>
  <si>
    <t>Need to raise this as a priority at the next service review.</t>
  </si>
  <si>
    <t>Stella - 11 April 2013: added another helpdesk ticket ref as this has been raised again. Not sure it's the same as #7 as on the face of it doesn't seem design related (but could be).  Will raise at SRM 17 April 2013.</t>
  </si>
  <si>
    <t>Request for ability to force subscribe to forum for students but not staff</t>
  </si>
  <si>
    <t>Solution not going to be implemented</t>
  </si>
  <si>
    <t>1.4 release?</t>
  </si>
  <si>
    <t>Currently, Course Leaders can backup courses but not restore them and Teachers can restore courses but not back them up.</t>
  </si>
  <si>
    <t>Policy/Roles and Permissions</t>
  </si>
  <si>
    <t>Can we please have the drag and drop plugin installed for 2.2. This would be extremely helpful for those involved in content migration for QMplus phase 2</t>
  </si>
  <si>
    <t>Tech/Plugins</t>
  </si>
  <si>
    <t>Scheduled for 1.3 release</t>
  </si>
  <si>
    <t>We need to have a good look at how authentication is working in Mahara and ensure that the updated theme for Mahara is working
properly. In particular we need to enable shibboleth authentication through the new shibboleth block on the Mahara homepage and we need to ensure that emails
sent by Mahara with hyperlinks back to Mahara (e.g. forum posts)..take users to the correct authentication area..(preferably ID check then the Mahara area to
which the email refers..rather than the Homepage of Mahara…where the user selects the shib login)</t>
  </si>
  <si>
    <t>Integration/authentication</t>
  </si>
  <si>
    <t>Related to Bug "10</t>
  </si>
  <si>
    <t>The ability to show or hide additional information displayed on the MyQMplus module list e.g. assessment deadlines, latest forum posts etc.</t>
  </si>
  <si>
    <t>design/tech</t>
  </si>
  <si>
    <t>Under Settings &gt; Edit settings there are two identical Guest access fields</t>
  </si>
  <si>
    <t>Tim</t>
  </si>
  <si>
    <t>Need to raise a ticket on this.</t>
  </si>
  <si>
    <t>Would it be possible for resit students to be automatically enrolled with the "Resit student" role rather than the "Student" role? (I think this is how we originally envisaged that this would work but it never happened</t>
  </si>
  <si>
    <t>SITS integration</t>
  </si>
  <si>
    <t>Could settings be changed to allow for automatic batch enrolment into roles other than 'Student'?</t>
  </si>
  <si>
    <t>Roger Nix request</t>
  </si>
  <si>
    <t>Lawal</t>
  </si>
  <si>
    <t>Quiz - set up for multiple attempts but with close date
enabled. If student does the quiz but does not submit their answers then their
quiz is not marked and does not go into grades. The request is that the tutor
can override this so that the non-submitted quiz is marked and these marks
appear in the Grades area.</t>
  </si>
  <si>
    <t>Enhancement request</t>
  </si>
  <si>
    <t>Francis Breedon</t>
  </si>
  <si>
    <t>2.4?</t>
  </si>
  <si>
    <t>When using programme enrolements on course areas we were picking up previous years students as well as current years ones.  The hypothesis was that this was happening because of the overlap of students at the beginning of the academic year. Is it possible to avoid this happening? It was a particular problem in CCLS during their "preview" period and in postgraduate medical programmes which enrolled on programme codes.</t>
  </si>
  <si>
    <t>multiple related tickets</t>
  </si>
  <si>
    <t>Priority for postgraduate medicine</t>
  </si>
  <si>
    <t>persisting problems with the 'Role  Filter', 'Potential Sections', and 'Potential Recipients' boxes at the  top right of the Compose Screen in QuickMail. These  boxes get pushed off screen to the right, either as they expand in  width (because of the length of the names of users when they are  supplemented by the names of the groups they are in) or as the  'Selected Recipients' box to the left expands in width (for the same  reason). What these four boxes in the top section of the screen appear  to need (from a lay-person user's perspective) is  fixed (or  display-relative?) widths with a left-right scroll at the bottom. This doesn't appear to be a browser issue, on the basis  that we are experiencing the same problem in Firefox and IE. However,  we've now noticed that in Chrome the issue is semi-resolved (the  selection boxes have fixed widths, although no scroll bars).</t>
  </si>
  <si>
    <t>design</t>
  </si>
  <si>
    <t>SED</t>
  </si>
  <si>
    <t>Is there any way forward with this one? Would fixing the environments fix this problem? Is quickmail really our only option here?  Can we ask richard and matthew how they're getting on with it?</t>
  </si>
  <si>
    <t>Can we have the Turnitin "direct" plugin installed?</t>
  </si>
  <si>
    <t>Design issue</t>
  </si>
  <si>
    <t>Ability to: change Module convenor to another more appropriate word, ability to add a teaching team..i.e a list of t.a's and their contact details below the main mod convenor, ability to display more than one module code , ability to format the lower (non-dynamic) part of the block in an easier way..e.g. via text boxes..so that users don't mess up the styles all the time!</t>
  </si>
  <si>
    <t>Needs Development/Enhancement request &amp; Design</t>
  </si>
  <si>
    <t>Various including Maths, SBCS</t>
  </si>
  <si>
    <t>Brett to review with Synergy and include in Needs Development of modinfo block</t>
  </si>
  <si>
    <t>Some kind of alert to inform students when attempting a quiz that they are about to navigate away from it/close it. Might this be a pop-up?</t>
  </si>
  <si>
    <t>Raised by Karen Finesilver</t>
  </si>
  <si>
    <t>Can we check if this is fixed in 2.4</t>
  </si>
  <si>
    <t>Multiple course codes assosiated with a course to automatically appear in the relavent Module Info Block field</t>
  </si>
  <si>
    <t>Needs Development/Enhancemen</t>
  </si>
  <si>
    <t>This is a duplicate of #41</t>
  </si>
  <si>
    <t>Brett to add this to Mod info block Needs Development work</t>
  </si>
  <si>
    <t>We have had several requests to be able to automatically enrol staff onto courses in QMplus.  Is there anything at all we can do here?</t>
  </si>
  <si>
    <t>Was supposed to be part of 1.6 release. Did not happen. AB</t>
  </si>
  <si>
    <t>Email invitations to Mahara groups contain links which, when clicked, take the user to the non-functioning Mahara login page</t>
  </si>
  <si>
    <t>Authentication</t>
  </si>
  <si>
    <t> the current paragraph styling doesn't really
reflect the purpose of the HTML that the user uses.  It's probably easier
to explain with an example.  Take the code:
&lt;p&gt;Test&lt;br /&gt;
test2&lt;/p&gt;
&lt;p&gt;Test3&lt;/p&gt;
(whitespace is irrelevant here)
I'd normally expect "Test" and "test2" to be significantly
further apart than "test2" and "Test3".  The former
are in the same HTML paragraph tag, with only a manual line break separating
them.  The latter are in separate HTML paragraphs.  In practice, they
are slightly further apart, but the difference is hard to spot with the
naked eye.  Screenshot from QMplus:
This tends to result in people inserting lots of redundant
&lt;p&gt;&amp;nbsp;&lt;/p&gt; or &lt;br /&gt; sequences (though I doubt they
know that's what they're doing) in order to make their text readable. 
This is unnecessary bloat to their code, and is also bad for accessibility.
It also tends to confuse my colleagues because the Moodle HTML editor has a
much bigger difference between &lt;p&gt;&lt;/p&gt; and &lt;br /&gt; margins.
Anyway - this is a long winded way of saying "can the CSS be edited so
that &lt;p&gt; elements have a larger margin-top: and margin-bottom: value
assigned?"</t>
  </si>
  <si>
    <t>Theme/design</t>
  </si>
  <si>
    <t>Chris Sparks</t>
  </si>
  <si>
    <t>Synergy learning has replied that this is behaviour as expected..Brett to check with Chris sparks once more</t>
  </si>
  <si>
    <t>When a Moodle course has been set up to allow guest access without an enrolment key guests have to authenticate into the course using the 'login as guest' button on the login.php page. Can we please remove this step so that users can click straight through to the course as a guest. This can be changed in the site config.</t>
  </si>
  <si>
    <t>Config</t>
  </si>
  <si>
    <t>This has been activated on stage...will it be in 1.3 release?</t>
  </si>
  <si>
    <t>Can we please add the semester code A/B to the module info block</t>
  </si>
  <si>
    <t>Theme/design/dev</t>
  </si>
  <si>
    <t>Francis Wright &amp; Henri Huijberts</t>
  </si>
  <si>
    <t>When logged outof QMplus and browsing the module offerings through the browse modules block on the home page, if you click on Medicine and Dentistry,  Science and Engineering and Learning &amp; Support - the breadcrumb trail immediately below the primary horizontal navigation bar displays the browse tree  incorrectly  i.e.
Humanities and Social Sciences &gt; Science &amp; Eng School name &gt; Module name
Humanities and Social Sciences &gt; Medicine &amp; Dentistry Institute name &gt; Module/programme name
Humanities and Social Sciences ? Learning &amp; Support unit name &gt; Module name
In all three examples above the Faculty name is incorrect.
The correct behaviour occurs in the breadcrumb when you are logged in.</t>
  </si>
  <si>
    <t>Ticket number #102624 raised on 25/03/13</t>
  </si>
  <si>
    <t>Ticket raised and now closed on 23/5 Synergy say this is not a theme issue..what next?</t>
  </si>
  <si>
    <t>Can we please have an icon for the Maple filetype for mathematics</t>
  </si>
  <si>
    <t>Theme</t>
  </si>
  <si>
    <t>Francis Wright &amp; Colleagues in SMS</t>
  </si>
  <si>
    <t>An enquiry was made about whether it would be possible to use Xerte for creation of online learning resources. Xerte resources are compatible with Moodle but an installation of Xerte would need to be made available to create and store the resources created</t>
  </si>
  <si>
    <t>Maybe list under integration, requiring Needs Development</t>
  </si>
  <si>
    <t>The new version of Xerte needs to be considered to see whether the usability has improved</t>
  </si>
  <si>
    <t>Can we automatically enrol module convenors from SITS data?</t>
  </si>
  <si>
    <t>Can we populate the module description?</t>
  </si>
  <si>
    <t>Can we put enrolment details into module descriptions (rather than on the course listing page)</t>
  </si>
  <si>
    <t>When a student submits an assignment for the assignment tool (not sure if this is also the case with submission manager), it is possible to wipe the file by updating the submission, not uploading a file and clicking 'save'.  This wipes the original file and is not recorded in the logs - all the log shows is 'assignment view'.</t>
  </si>
  <si>
    <t>99426 - our assumption is this is what has happenend here but we can't be sure as the logs don't tell us much</t>
  </si>
  <si>
    <t>Gerry is looking into recreating this issue and seeing where the actions are tracked so it can be investigated more thoroughly in future cases.</t>
  </si>
  <si>
    <t>Scheduled for 1.3 release?</t>
  </si>
  <si>
    <t>Many would like the featre to Log in at course level as a student - this is a capability that can be set, and to apply a patch so that who ever logs in as a student will be recorded in the logs as who they are (not as who they are logged in as).</t>
  </si>
  <si>
    <t>feature enhancement request</t>
  </si>
  <si>
    <t>Stella has asked Gerry - to check whether it's replaced by 2.4 functionality, in which case we should just wait until the upgrade or if not, we should apply the patch</t>
  </si>
  <si>
    <t>Could we have a text field in the Module Info Block that would allow someone to add a web link to a 
personal homepage? (R Nix Adds: location &amp;  office hours (i.e. when they are available to see students))</t>
  </si>
  <si>
    <t>Everyone in Maths has a personal web page they might like to link to</t>
  </si>
  <si>
    <t>JM will pass to Gerry - Brett to add to mod Needs Development doc</t>
  </si>
  <si>
    <t>is it possible to have added functionality to approve forum posts before they become visible to and mail out to other course users</t>
  </si>
  <si>
    <t>Gerry is looking into recreating this issue</t>
  </si>
  <si>
    <t>JM</t>
  </si>
  <si>
    <t>TM will pass to Gerry</t>
  </si>
  <si>
    <t>Can we set things up so that users only have the choice of the 3 "QMUL" course formats, and have no choice of theme.  The theme for the course should be entirely determined by the category that the course is in.</t>
  </si>
  <si>
    <t>System configuration</t>
  </si>
  <si>
    <t>How will these changes affect anyone who is using a non-standard theme/course format?  If anything will change when the changes are made, we should ensure we put out a communciation about it.</t>
  </si>
  <si>
    <t>Gill/Brett</t>
  </si>
  <si>
    <t>When using the HTML editor, certain strings are automatically converted into graphical emoticons, this can have undesired consequences.</t>
  </si>
  <si>
    <t>Have asked Gerry to make the necessary changes to turn this off. Needs to be tested on test system first. SE: To be included in Release 1.4.</t>
  </si>
  <si>
    <t>Could we have two more fields in the profile for 1. Lcation and 2. Office hours or if not one general field that could be used for either or both .</t>
  </si>
  <si>
    <t>Roger Nix SBCS</t>
  </si>
  <si>
    <t>QMplus is revealing grades in the overview report to students, but the
configuration should be hiding them. This appears to be a bug.</t>
  </si>
  <si>
    <t>Bug</t>
  </si>
  <si>
    <t>Gerry - the Overview report has been disabled system wide until further investigation - 10/06/13.</t>
  </si>
  <si>
    <t>n/a</t>
  </si>
  <si>
    <t>Added to Mahara ref ELU001</t>
  </si>
  <si>
    <t>Currently MyQMplus is set to display approximately 25-30 modules. Can we please increase the number of modules displayed and if possible add pagination.</t>
  </si>
  <si>
    <t>Needs Development/design</t>
  </si>
  <si>
    <t>James Ballard said this was possible but we never saw it in practice</t>
  </si>
  <si>
    <t>Added to Mahara ref ELU002</t>
  </si>
  <si>
    <t>After a user selects delete on the block editing menu could we add a popup window warning them that they are about to delete a block...something like 'Do you really want to delete this block?'</t>
  </si>
  <si>
    <t>Raised by Karin in SMD</t>
  </si>
  <si>
    <t>This is a feature within Moodle 2.4 so awaiting decision on upgrade to close</t>
  </si>
  <si>
    <t>Statistics have been disabled on the live site. Can we please delete the course statistics link from the Course reports block if this is going to be a permanent removal of functionality. Clicking on it currently generates an error message. It would be advantageous to redirect the user to an appropriate place where they could get the statistics that this functionality provides...(e.g on a diff server?) Ultimately we want the link to point to the reporting database.  Should be included in release with reporting functionality. Don't need to delete it for now.</t>
  </si>
  <si>
    <t>Brett to investigate language string change to alert users that service is not currently enabled.</t>
  </si>
  <si>
    <t>Can we have a custom block that would be configured to report student activity across a set of modules rather than just one as it is now. Start looking at this Post 1.4 release (August)</t>
  </si>
  <si>
    <t>S &amp; E Request.  Is ILP a possible solution for this?</t>
  </si>
  <si>
    <t>Y</t>
  </si>
  <si>
    <t>Attempts to login via http://mahara.qmul.ac.uk result in an error message (Site unavailable, non-recoverable error occured, probably means you have encounted a bug in the system).</t>
  </si>
  <si>
    <t>Integration/Design</t>
  </si>
  <si>
    <t>Raised by David Lockwood, and Chris Sparks</t>
  </si>
  <si>
    <t>Currently on the list as something that needs to be fixed for QMplus phase I closure?</t>
  </si>
  <si>
    <t>Can we write up what we want here?</t>
  </si>
  <si>
    <t>89434, 135934</t>
  </si>
  <si>
    <t>Raised in a variety of places</t>
  </si>
  <si>
    <t>Has been investigated but solution unclear</t>
  </si>
  <si>
    <t>Can we get a report on progress for this.</t>
  </si>
  <si>
    <t>Roles assigned at the category level not working</t>
  </si>
  <si>
    <t>Roles/Permissions</t>
  </si>
  <si>
    <t>Actually turns out not to be true.  The only roles that aren't working at category level are non-editing teacher, student and auditing student.  Non-editing teacher probably should...questionable as to whether student roles should be assignable at the category level.</t>
  </si>
  <si>
    <t>Feature Request</t>
  </si>
  <si>
    <t>If bulk upload of grades is used, a feedback file can no longer be added to a student's assignment and vice versa.</t>
  </si>
  <si>
    <t>Design Enhancement</t>
  </si>
  <si>
    <t>The marking report's on Grade Audit History Sub-Report view of the gradebook requires a scroll bar to access grades appearing in columns off screen to the right.</t>
  </si>
  <si>
    <t>Design Enhancement</t>
  </si>
  <si>
    <t>Some users have requested an improvement to the User Report in Grades. The small font size and centre-justified presentation in the 'Feedback' fields makes the report difficult to read. Although some Schools have imposed their own restyling of this page using javascript, it would be great to have a coherent central solution.</t>
  </si>
  <si>
    <t>On MyQMplus, module overview submission status does not accurately reflect the state of a student's assignment submission when either (a) 'Advanced Uploading of Files' assignments, or (b) 'Offline Activity' assignments have been set , often showing 'submitted' when submission has not been finalised.</t>
  </si>
  <si>
    <t>In the gradebook, some users have requested the ability to click to 'open' an eye in order to enable visibility for a given Grade Item, without simultaneously making the Total Items visible which is what happeds currently.</t>
  </si>
  <si>
    <t>Feature Request/Needs Development</t>
  </si>
  <si>
    <t>Maybe 1.6 design work?</t>
  </si>
  <si>
    <t>11 sept 2013</t>
  </si>
  <si>
    <t>Chris Sparks and others have noted that it is not possible to see student grades and submissions in the QMplus archive.  This is because the viewing student role does not allow their grades to be visible to anyone.  We would need to make the students able to submit assignments to make the grades viewable.  The workaround is to update the role to enable submission and update the interface so that the SUBMIT buttons are not displayed.  This will take some time but it is urgent for those staff members using the archive and should be added to the tracker asap.</t>
  </si>
  <si>
    <t>Added to Mahara tracker on 12/09/13. Ticket raised in WHD on 12/09/13 - 127856 [AB]</t>
  </si>
  <si>
    <t>The grading module does not currently allow for release of feedback only rather than a grade and feedback. For formative use this is inappropriate. Work around is to create a custom scale. Materials to be added to assessment and feedback project.</t>
  </si>
  <si>
    <t>Maths request</t>
  </si>
  <si>
    <t>Solved through use of custom scale</t>
  </si>
  <si>
    <t>If I switch from 67% to 75% in Chrome on an assignment where the file is uploaded as a draft the button is covered by a scroll bar (it doesn’t do this as I switch from 90% to 75% or refresh at 75%). (needs further clarification). Get into tracker.</t>
  </si>
  <si>
    <t>#90082</t>
  </si>
  <si>
    <t>Politics</t>
  </si>
  <si>
    <t>Next theme update - Update this has now been done by Synergy (19/5)</t>
  </si>
  <si>
    <t>Add a new class (class="modscorm") to the CSS which would enable users to reference an uploaded Scorm module on pages other than the Module homepage. Tracker.</t>
  </si>
  <si>
    <t>MBBS request</t>
  </si>
  <si>
    <t>We would like the favicon for QMplus to also be placed into the Mahara root folder. Currently the Mahara favicon is there
instead, thus disorientating users. I have been asking for this for quite some time.</t>
  </si>
  <si>
    <t>ticket #102621 raised on 25/03/13</t>
  </si>
  <si>
    <t>technical/design</t>
  </si>
  <si>
    <t>This has now been enabled on live Mahara!!!</t>
  </si>
  <si>
    <t>We have the third party plugins: Collapsed topics and Course Menu installed and used as template elements by the majority of schools in the system. However, these two plugins appear to conflict in version 2.2…i.e. when a user selects topic 4 from the course menu…it does not take the user to topic 4…unless they have already
opened that topic section…if it is closed the page does nothing. Could we please ask ULCC to look into this. I know that Ian Wild actually fixed this
himself when he workd for us and contacted the course menu developers (Net Sapensis)…who offered to incorporate it into their latest version…I’m not sure whetehr the collapsed topics people were ever contacted.</t>
  </si>
  <si>
    <t>technical/Plugins</t>
  </si>
  <si>
    <t>Can we find out whether we can get ULCC to go any further with this?  Will the 2.4 upgrade solve this?</t>
  </si>
  <si>
    <t>There is a prominent 5-6 pixel horizontal ‘line’ that appears in topic zero of every QMUL course format everytime a user opens the edit box of the summary in topic zero then saves the information they may or may not have edited.
This is caused because the default name checkbox at the top of the edit window is not checked by default in our install if a user manually checks the box and saves the info the horizontal line disappears. When the user reopens the topic zero area for re-editing the box is unchecked immediately and the line returns.
James Ballard, former ULCC tech contact,  had looked at this issue and assured me he would fix it for months. It was never fixed.
In the majority of Moodle installs I have seen, including my own, this default section name setting is checked by default, in ours it isn’t. can we please get this setting checked.</t>
  </si>
  <si>
    <t>ticket #102622 raised on 25/03/12</t>
  </si>
  <si>
    <t>Gerry...is this something you can do?</t>
  </si>
  <si>
    <t>Due for release 1.3</t>
  </si>
  <si>
    <t>Can we modify the Resit Student role?</t>
  </si>
  <si>
    <t>helpdesk ticket unknown</t>
  </si>
  <si>
    <t>Requested by Roger Nix</t>
  </si>
  <si>
    <t>Done</t>
  </si>
  <si>
    <t>Can we please have an icon for e-portfolios that matches the Queen Mary icon set and is a derivative of the icon used on the home page for the groups and portfolios area.</t>
  </si>
  <si>
    <t>This has now been completed by Synergy and will be included in the next release (1.3)</t>
  </si>
  <si>
    <t>Should we change the current "Course Administrator" role to a "School E-Learning Manager" role and down grade the current CA role.  The CA role probably gives too many people too powerful access.</t>
  </si>
  <si>
    <t>Roles and Permissions?</t>
  </si>
  <si>
    <t>The CPD plugin allows users to specify a start and end date to an activity as well as specify the number of hours they spent on it. This is a requirement of the new E-portfolio for The Institute of Dentistry and this is met by this plugin. Can we please install it asap? https://wiki.mahara.org/index.php/Plugins/Artefact/My_CPD</t>
  </si>
  <si>
    <t>Mahara 1.6 Upgrade please</t>
  </si>
  <si>
    <t>This has been included in our scope for phase 2 project</t>
  </si>
  <si>
    <t>If you go to Module 1 Advanced Mental Health Care Assessment and look into the Grades, you will notice that some grades are in different colour. Apart from this, you will also notice that you can enter grades only once, after this it doesn't allow you to enter grades. However, if you click again you can enter the grade and if you refresh the page you can enter.</t>
  </si>
  <si>
    <t>Maria Patsou</t>
  </si>
  <si>
    <t>I think this might be functioning as designed.</t>
  </si>
  <si>
    <t>With us</t>
  </si>
  <si>
    <t>Some departments allow students a "preview" period, where they can see the material in modules up until the point they choose to take the module.  How could we best implement this?</t>
  </si>
  <si>
    <t>Priority for CCLS</t>
  </si>
  <si>
    <t>Chris Sparks in history has created a block that improves the display of assignments for staff..specifically it adds a tally of the number of students enrolled and the number of submitted assignments. It also auto-generates a 'tick sheet'. I would propose that we might develop this block or the most relevant parts into a full-blown customised block that is available for any school in Queen Mary.</t>
  </si>
  <si>
    <t>Needs Development/Enhancement request</t>
  </si>
  <si>
    <t>Do we want to pursue this for a 1.4 or 1.5 release?</t>
  </si>
  <si>
    <t>There will be 6 portal pages for each year group on the MBBS programme. All students for the year they are studying will have full access to the portal page and its sibling modules, all other years will have access but in a modified 'course viewer' permission set. They will also need to access Scorm modules and work through them, with no feedback to the gradebook recorded + they will need to be able to work through formative quizzes.</t>
  </si>
  <si>
    <t>Submission Manager Calendar Bug (may be duplicate)</t>
  </si>
  <si>
    <t>when SM due dates are updated the change does not follow into the calendar resulting in duplicate dates being published for a single assignment</t>
  </si>
  <si>
    <t>probably not important as being updated. need to test this feature though</t>
  </si>
  <si>
    <t>Title</t>
  </si>
  <si>
    <t>Details              (currently being updated)</t>
  </si>
  <si>
    <t>Priority</t>
  </si>
  <si>
    <t>QMplus Module Ordering</t>
  </si>
  <si>
    <t>M</t>
  </si>
  <si>
    <t>MyQMplus Module Display</t>
  </si>
  <si>
    <t>Prompt for Block Deletion</t>
  </si>
  <si>
    <t>Some users feel it is too easy to delete a block accidentally. After a user selects delete on the block editing menu, they would like a popup window warning them that they are about to delete a block, maybe with text stating 'Do you really want to delete this block?'.</t>
  </si>
  <si>
    <t>L</t>
  </si>
  <si>
    <t>Delete Course Statistics</t>
  </si>
  <si>
    <t>Statistics have been disabled on the live site. We have been asked to delete the course statistics link from the Course reports block if this is going to be a permanent removal of functionality (clicking on it currently generates an error message) or to redirect the user to an appropriate place where they could get the statistics that this functionality provides. Ultimately we want the link to point to the reporting database.</t>
  </si>
  <si>
    <t>H</t>
  </si>
  <si>
    <t>Wikis and Separate Groups</t>
  </si>
  <si>
    <t>Request for ability to force subscribe to forum for students but not staff.</t>
  </si>
  <si>
    <t>No link</t>
  </si>
  <si>
    <t>Mahara Authentication</t>
  </si>
  <si>
    <t>IE8 Error Collapsed Topics</t>
  </si>
  <si>
    <t>Show Hide Module Details</t>
  </si>
  <si>
    <t>Guest Access Field</t>
  </si>
  <si>
    <t>Additional Quiz/Grades Features</t>
  </si>
  <si>
    <t>QuickMail Formatting Issues</t>
  </si>
  <si>
    <t>Mahara Menu</t>
  </si>
  <si>
    <t>Quiz - Additional Browser Feedback</t>
  </si>
  <si>
    <t>Auto Enrol Staff</t>
  </si>
  <si>
    <t>U</t>
  </si>
  <si>
    <t>Paragraph Styling In Moodle</t>
  </si>
  <si>
    <t>Simplify Login As Guest</t>
  </si>
  <si>
    <t>Add Semester code to Module Info Block</t>
  </si>
  <si>
    <t>Incorrect breadcrumb trail for Schools and Faculties</t>
  </si>
  <si>
    <t>When logged out of QMplus and browsing the module offerings through the browse modules block on the home page, if you click on Medicine and Dentistry, Science and Engineering and Learning &amp; Support - the breadcrumb trail immediately below the primary horizontal navigation bar displays the browse tree incorrectly i.e.
Humanities and Social Sciences &gt; Science &amp; Eng School name &gt; Module name
Humanities and Social Sciences &gt; Medicine &amp; Dentistry Institute name &gt; Module/programme name
Humanities and Social Sciences ? Learning &amp; Support unit name &gt; Module name
In all three examples above the Faculty name is incorrect.
The correct behaviour occurs in the breadcrumb when you are logged in.</t>
  </si>
  <si>
    <t>Certification Plugin For Careers</t>
  </si>
  <si>
    <t>New icon for Maple Mathematics Filetype</t>
  </si>
  <si>
    <t>An enquiry was made about whether it would be possible to use Xerte for creation of online learning resources. Xerte resources are compatible with Moodle but an installation of Xerte would need to be made available to create and store the resources created.</t>
  </si>
  <si>
    <t>Incorrect Assignment Submission</t>
  </si>
  <si>
    <t>Log Users Acting As Other Users And Allow Log In As Student</t>
  </si>
  <si>
    <t>Theme/Course Format Restrictions</t>
  </si>
  <si>
    <t>Automatic Rendering of Emoticons</t>
  </si>
  <si>
    <t>Additional Fields In The Moodle Profile</t>
  </si>
  <si>
    <t>Extra fields for location and office hours or one general field that could be used for either or both in the profile page.</t>
  </si>
  <si>
    <t>Visibility Of Grades On Overview Report</t>
  </si>
  <si>
    <t>Identifying Student On Gradebook</t>
  </si>
  <si>
    <t>Post Edit Page Location</t>
  </si>
  <si>
    <t>An enhancement some users would like to see is that after they move an item in collapsed topic format they are left looking at roughly the same point in the page instead of the top of the page. (Post Change Page Location and Post Edit Page Location have the same links).</t>
  </si>
  <si>
    <t>An enhancement some users would like to see is that after they move an item in collapsed topic format they are left looking at roughly the same point in the page instead of the top of the page.</t>
  </si>
  <si>
    <t>User ID On Enrol Users</t>
  </si>
  <si>
    <t>Anonymous Forum Posts</t>
  </si>
  <si>
    <t>Auditing Report in Grades</t>
  </si>
  <si>
    <t>Alignment Of Student Number Column And Values</t>
  </si>
  <si>
    <t>The column heading 'Student Number' on both main views of the 'Marking Report' (i.e. with editing on and off) requires vertical alignment (centred) with other column headings. Also, when editing is on, the values in 'Student Number' column require vertical alignment (centred) with those in the 'ITS Username' column. (This probably applies to the editing-off view, but the issue is effectively invisible because of the cell dimensions.</t>
  </si>
  <si>
    <t>The marking reports on Grade Audit History Sub-Report view of the gradebook requires a scroll bar to access grades appearing in columns off screen to the right.</t>
  </si>
  <si>
    <t>In the gradebook, some users have requested the ability to click to 'open' an eye in order to enable visibility for a given Grade Item, without simultaneously making the Total Items visible which is what happens currently.</t>
  </si>
  <si>
    <t>Mod Info block enhancements</t>
  </si>
  <si>
    <t>Added Functionality To Forum Posts</t>
  </si>
  <si>
    <t>Added functionality to approve forum posts before they become visible to and are mailed out to other course users.</t>
  </si>
  <si>
    <t>Multi-Module Activity Block</t>
  </si>
  <si>
    <t>The proposal is for the development of a block that would aggregate the 'recent activity' that has been occuring across all the modules that a student is enrolled on. The block would behanve like the 'Recent activity' block but display the most recent activity across a series of modules. The Block could be used on the School or Programme landing page or the My QMplus page.</t>
  </si>
  <si>
    <t>Archive server - terms and conditions acceptance</t>
  </si>
  <si>
    <t>The requirement is for a mechanism by which the user, on loggin in to the archive of QMplus for the first time, must accept the site policies document contained on the site at: http://qmplus.qmul.ac.uk/mod/page/view.php?id=85412 This would only happen the first time they logged in to the archive.</t>
  </si>
  <si>
    <t>Physics App</t>
  </si>
  <si>
    <t>Column Sort on Course Rollover Report</t>
  </si>
  <si>
    <t>Enrolment enhancements</t>
  </si>
  <si>
    <t>Automatic enrolment of resit students:
Automatically enrol resit students with  the "Resit student" role rather than the "Student" role?
Change settings to allow for automatic batch enrolment into roles other than 'Student'? (ticket #96644)
Module enrolments:
Automatically enrol module convenors from SITS data.
Module description:
Automatically populate the module description.
Enrolment details:
Automatically put custom enrolment rules /enrolment details into module descriptions (rather than on the course listing page)</t>
  </si>
  <si>
    <t>Items not on public tracker</t>
  </si>
  <si>
    <t>Jenny Murphy in SBM has attempted to upload an assignment for a student by doing "Switch Role". The person doing the marking cannot see what she has uploaded. I'm assuming that in the past, since SBM were using the Turnitin plugin on Blackboard for assignments this meant that she could upload the assignment for the student through Turnitin and then the marker could access it through Blackboard. Unfortunately, the plugin we have at the moment doesn't work like this. What is the solution now?</t>
  </si>
  <si>
    <t>-</t>
  </si>
  <si>
    <t>Vindya Wijeratne reported that a Turnitin view request had been sent 3 times to all of the staff on course area BBC6521. There are a large number of staff on this course area as it is for projects. Is there any way that these emails can be limited in any way?</t>
  </si>
  <si>
    <t>Matthew and Richard from SED have requested that the user ID is surfaced in those QMplus screens that are used to enrol staff and students onto courses. There are a number of indidivuals with identical names and very similar email addresses which makes it easy to accidentally enrol the wrong person onto course areas.</t>
  </si>
  <si>
    <t>Nathalie raised a concern that images in her assessments are not displaying properly. It appears that images are coming out too big and this affects students in answering the questions. Is there a way to change it so that the browser automatically resizes? [more info: The peculiarity of this issue arises from the fact that in a zoomed out, view everything can be seen but in a zoomed in, view the texts are clearly seen (they are being wrapped to fit the screen) but the pictures are hiding.]</t>
  </si>
  <si>
    <t>Provide Roadmap for upgrade to Moodle 2.6 and Moodle 2.7</t>
  </si>
  <si>
    <t>Up-to-date rate card from ULCC</t>
  </si>
  <si>
    <t>Agree with ULCC their account manager for BAU, plans for upgrades and confirm the terms of the on-going relationship.</t>
  </si>
  <si>
    <t>Take decision on when and how to upgrade ULCC’s submission manager</t>
  </si>
  <si>
    <t>Archive Design</t>
  </si>
  <si>
    <t>Archive Roles</t>
  </si>
  <si>
    <t>Archive Server Management</t>
  </si>
  <si>
    <t>Outstanding design items</t>
  </si>
  <si>
    <t>Fly-out menu styling</t>
  </si>
  <si>
    <t>Dotted underlining</t>
  </si>
  <si>
    <t>Mahara theme alignment</t>
  </si>
  <si>
    <t>Update user guides</t>
  </si>
  <si>
    <t>Communicate information on key QMplus contacts to stakeholders</t>
  </si>
  <si>
    <t>Complete bespoke reporting server</t>
  </si>
  <si>
    <t>Complete work on ULCC’s standard reporting suite</t>
  </si>
  <si>
    <t>Auto-update of course meta data</t>
  </si>
  <si>
    <t>Staff cohort enrolment</t>
  </si>
  <si>
    <t>Transition support to helpdesk</t>
  </si>
  <si>
    <t>Update FAQs</t>
  </si>
  <si>
    <t>Student Viewing Role - name change and ability to add</t>
  </si>
  <si>
    <t>Improve Module Dashboard</t>
  </si>
  <si>
    <t>Double disk-space</t>
  </si>
  <si>
    <t>SITS integration: leading zeros issue</t>
  </si>
  <si>
    <t>Rollover block not appearing on some courses (this is the only way to reset a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</si>
</sst>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m/d/yyyy\ h:mm:ss;@"/>
  </numFmts>
  <fonts count="94" x14ac:knownFonts="1">
    <font>
      <sz val="10"/>
      <color rgb="FF000000"/>
      <name val="Arial"/>
    </font>
    <font>
      <sz val="10"/>
      <color rgb="FF000000"/>
      <name val="Arial"/>
    </font>
    <font>
      <sz val="9"/>
      <color rgb="FF000000"/>
      <name val="Arial"/>
    </font>
    <font>
      <sz val="9"/>
      <color rgb="FF000000"/>
      <name val="Arial"/>
    </font>
    <font>
      <b/>
      <sz val="9"/>
      <color rgb="FF0000FF"/>
      <name val="Arial"/>
    </font>
    <font>
      <sz val="9"/>
      <color rgb="FF000000"/>
      <name val="Arial"/>
    </font>
    <font>
      <sz val="9"/>
      <color rgb="FF000000"/>
      <name val="Arial"/>
    </font>
    <font>
      <sz val="9"/>
      <color rgb="FF0000FF"/>
      <name val="Arial"/>
    </font>
    <font>
      <sz val="9"/>
      <color rgb="FF0000FF"/>
      <name val="Arial"/>
    </font>
    <font>
      <sz val="9"/>
      <color rgb="FF000000"/>
      <name val="Arial"/>
    </font>
    <font>
      <sz val="9"/>
      <color rgb="FF000000"/>
      <name val="Arial"/>
    </font>
    <font>
      <sz val="9"/>
      <color rgb="FF000000"/>
      <name val="Arial"/>
    </font>
    <font>
      <b/>
      <sz val="10"/>
      <color rgb="FF000000"/>
      <name val="Arial"/>
    </font>
    <font>
      <sz val="9"/>
      <color rgb="FF000000"/>
      <name val="Arial"/>
    </font>
    <font>
      <b/>
      <i/>
      <sz val="11"/>
      <color rgb="FF000000"/>
      <name val="Arial"/>
    </font>
    <font>
      <sz val="9"/>
      <color rgb="FF0000FF"/>
      <name val="Arial"/>
    </font>
    <font>
      <sz val="9"/>
      <color rgb="FF000000"/>
      <name val="Arial"/>
    </font>
    <font>
      <sz val="9"/>
      <color rgb="FF000000"/>
      <name val="Arial"/>
    </font>
    <font>
      <sz val="9"/>
      <color rgb="FF000000"/>
      <name val="Arial"/>
    </font>
    <font>
      <sz val="9"/>
      <color rgb="FF0000FF"/>
      <name val="Arial"/>
    </font>
    <font>
      <sz val="9"/>
      <color rgb="FF000000"/>
      <name val="Arial"/>
    </font>
    <font>
      <sz val="9"/>
      <color rgb="FF0000FF"/>
      <name val="Arial"/>
    </font>
    <font>
      <sz val="9"/>
      <color rgb="FF000000"/>
      <name val="Arial"/>
    </font>
    <font>
      <b/>
      <sz val="10"/>
      <color rgb="FF000000"/>
      <name val="Arial"/>
    </font>
    <font>
      <sz val="10"/>
      <color rgb="FF000000"/>
      <name val="Arial"/>
    </font>
    <font>
      <sz val="9"/>
      <color rgb="FFFF0000"/>
      <name val="Arial"/>
    </font>
    <font>
      <sz val="9"/>
      <color rgb="FF000000"/>
      <name val="Arial"/>
    </font>
    <font>
      <sz val="9"/>
      <color rgb="FF0000FF"/>
      <name val="Arial"/>
    </font>
    <font>
      <b/>
      <sz val="10"/>
      <color rgb="FF000000"/>
      <name val="Arial"/>
    </font>
    <font>
      <b/>
      <i/>
      <sz val="10"/>
      <color rgb="FF000000"/>
      <name val="Arial"/>
    </font>
    <font>
      <sz val="9"/>
      <color rgb="FF000000"/>
      <name val="Arial"/>
    </font>
    <font>
      <sz val="9"/>
      <color rgb="FF000000"/>
      <name val="Arial"/>
    </font>
    <font>
      <sz val="9"/>
      <color rgb="FF000000"/>
      <name val="Arial"/>
    </font>
    <font>
      <sz val="9"/>
      <color rgb="FF0000FF"/>
      <name val="Arial"/>
    </font>
    <font>
      <sz val="9"/>
      <color rgb="FF000000"/>
      <name val="Arial"/>
    </font>
    <font>
      <sz val="9"/>
      <color rgb="FF000000"/>
      <name val="Arial"/>
    </font>
    <font>
      <sz val="9"/>
      <color rgb="FF000000"/>
      <name val="Arial"/>
    </font>
    <font>
      <sz val="9"/>
      <color rgb="FF000000"/>
      <name val="Arial"/>
    </font>
    <font>
      <sz val="9"/>
      <color rgb="FF000000"/>
      <name val="Arial"/>
    </font>
    <font>
      <sz val="9"/>
      <color rgb="FF0000FF"/>
      <name val="Arial"/>
    </font>
    <font>
      <sz val="9"/>
      <color rgb="FF000000"/>
      <name val="Arial"/>
    </font>
    <font>
      <sz val="10"/>
      <color rgb="FF000000"/>
      <name val="Arial"/>
    </font>
    <font>
      <sz val="9"/>
      <color rgb="FF000000"/>
      <name val="Arial"/>
    </font>
    <font>
      <b/>
      <i/>
      <sz val="11"/>
      <color rgb="FF000000"/>
      <name val="Arial"/>
    </font>
    <font>
      <sz val="9"/>
      <color rgb="FF000000"/>
      <name val="Arial"/>
    </font>
    <font>
      <sz val="9"/>
      <color rgb="FF000000"/>
      <name val="Arial"/>
    </font>
    <font>
      <sz val="9"/>
      <color rgb="FF000000"/>
      <name val="Arial"/>
    </font>
    <font>
      <sz val="9"/>
      <color rgb="FF000000"/>
      <name val="Arial"/>
    </font>
    <font>
      <sz val="9"/>
      <color rgb="FF000000"/>
      <name val="Arial"/>
    </font>
    <font>
      <sz val="9"/>
      <color rgb="FF0000FF"/>
      <name val="Arial"/>
    </font>
    <font>
      <sz val="9"/>
      <color rgb="FF0000FF"/>
      <name val="Arial"/>
    </font>
    <font>
      <sz val="9"/>
      <color rgb="FF000000"/>
      <name val="Arial"/>
    </font>
    <font>
      <sz val="9"/>
      <color rgb="FF000000"/>
      <name val="Arial"/>
    </font>
    <font>
      <sz val="9"/>
      <color rgb="FF000000"/>
      <name val="Arial"/>
    </font>
    <font>
      <b/>
      <sz val="9"/>
      <color rgb="FF000000"/>
      <name val="Arial"/>
    </font>
    <font>
      <sz val="9"/>
      <color rgb="FF000000"/>
      <name val="Arial"/>
    </font>
    <font>
      <sz val="9"/>
      <color rgb="FF000000"/>
      <name val="Arial"/>
    </font>
    <font>
      <b/>
      <sz val="9"/>
      <color rgb="FF000000"/>
      <name val="Arial"/>
    </font>
    <font>
      <sz val="9"/>
      <color rgb="FF000000"/>
      <name val="Arial"/>
    </font>
    <font>
      <sz val="9"/>
      <color rgb="FF000000"/>
      <name val="Arial"/>
    </font>
    <font>
      <sz val="9"/>
      <color rgb="FF000000"/>
      <name val="Arial"/>
    </font>
    <font>
      <sz val="9"/>
      <color rgb="FFBF9000"/>
      <name val="Arial"/>
    </font>
    <font>
      <sz val="9"/>
      <color rgb="FF000000"/>
      <name val="Arial"/>
    </font>
    <font>
      <b/>
      <sz val="10"/>
      <color rgb="FF0000FF"/>
      <name val="Arial"/>
    </font>
    <font>
      <sz val="9"/>
      <color rgb="FF000000"/>
      <name val="Arial"/>
    </font>
    <font>
      <sz val="9"/>
      <color rgb="FF000000"/>
      <name val="Arial"/>
    </font>
    <font>
      <sz val="9"/>
      <color rgb="FF000000"/>
      <name val="Arial"/>
    </font>
    <font>
      <sz val="9"/>
      <color rgb="FF000000"/>
      <name val="Arial"/>
    </font>
    <font>
      <sz val="9"/>
      <color rgb="FF000000"/>
      <name val="Arial"/>
    </font>
    <font>
      <b/>
      <sz val="10"/>
      <color rgb="FF000000"/>
      <name val="Arial"/>
    </font>
    <font>
      <sz val="9"/>
      <color rgb="FFFF0000"/>
      <name val="Arial"/>
    </font>
    <font>
      <b/>
      <sz val="12"/>
      <color rgb="FF000000"/>
      <name val="Arial"/>
    </font>
    <font>
      <b/>
      <sz val="9"/>
      <color rgb="FF000000"/>
      <name val="Arial"/>
    </font>
    <font>
      <sz val="9"/>
      <color rgb="FF000000"/>
      <name val="Arial"/>
    </font>
    <font>
      <sz val="9"/>
      <color rgb="FF000000"/>
      <name val="Arial"/>
    </font>
    <font>
      <sz val="9"/>
      <color rgb="FF000000"/>
      <name val="Arial"/>
    </font>
    <font>
      <b/>
      <sz val="10"/>
      <color rgb="FF000000"/>
      <name val="Arial"/>
    </font>
    <font>
      <sz val="9"/>
      <color rgb="FF000000"/>
      <name val="Arial"/>
    </font>
    <font>
      <sz val="10"/>
      <color rgb="FFFF0000"/>
      <name val="Arial"/>
    </font>
    <font>
      <sz val="9"/>
      <color rgb="FF000000"/>
      <name val="Arial"/>
    </font>
    <font>
      <sz val="9"/>
      <color rgb="FF000000"/>
      <name val="Arial"/>
    </font>
    <font>
      <sz val="9"/>
      <color rgb="FF000000"/>
      <name val="Arial"/>
    </font>
    <font>
      <sz val="9"/>
      <color rgb="FF000000"/>
      <name val="Arial"/>
    </font>
    <font>
      <sz val="9"/>
      <color rgb="FF000000"/>
      <name val="Arial"/>
    </font>
    <font>
      <sz val="9"/>
      <color rgb="FF000000"/>
      <name val="Arial"/>
    </font>
    <font>
      <sz val="9"/>
      <color rgb="FF0000FF"/>
      <name val="Arial"/>
    </font>
    <font>
      <sz val="9"/>
      <color rgb="FF000000"/>
      <name val="Arial"/>
    </font>
    <font>
      <sz val="9"/>
      <color rgb="FF000000"/>
      <name val="Arial"/>
    </font>
    <font>
      <sz val="9"/>
      <color rgb="FF000000"/>
      <name val="Arial"/>
    </font>
    <font>
      <sz val="9"/>
      <color rgb="FFBF9000"/>
      <name val="Arial"/>
    </font>
    <font>
      <sz val="9"/>
      <color rgb="FF000000"/>
      <name val="Arial"/>
    </font>
    <font>
      <b/>
      <sz val="9"/>
      <color rgb="FF000000"/>
      <name val="Arial"/>
    </font>
    <font>
      <sz val="9"/>
      <color rgb="FF000000"/>
      <name val="Arial"/>
    </font>
    <font>
      <sz val="9"/>
      <color rgb="FFFF0000"/>
      <name val="Arial"/>
    </font>
  </fonts>
  <fills count="19">
    <fill>
      <patternFill patternType="none"/>
    </fill>
    <fill>
      <patternFill patternType="gray125"/>
    </fill>
    <fill>
      <patternFill patternType="solid">
        <fgColor rgb="FFF9CB9C"/>
        <bgColor indexed="64"/>
      </patternFill>
    </fill>
    <fill>
      <patternFill patternType="solid">
        <fgColor rgb="FFD9EAD3"/>
        <bgColor indexed="64"/>
      </patternFill>
    </fill>
    <fill>
      <patternFill patternType="solid">
        <fgColor rgb="FFFFE599"/>
        <bgColor indexed="64"/>
      </patternFill>
    </fill>
    <fill>
      <patternFill patternType="solid">
        <fgColor rgb="FFFFFF00"/>
        <bgColor indexed="64"/>
      </patternFill>
    </fill>
    <fill>
      <patternFill patternType="solid">
        <fgColor rgb="FFEA9999"/>
        <bgColor indexed="64"/>
      </patternFill>
    </fill>
    <fill>
      <patternFill patternType="solid">
        <fgColor rgb="FFFFFFFF"/>
        <bgColor indexed="64"/>
      </patternFill>
    </fill>
    <fill>
      <patternFill patternType="solid">
        <fgColor rgb="FF6FA8DC"/>
        <bgColor indexed="64"/>
      </patternFill>
    </fill>
    <fill>
      <patternFill patternType="solid">
        <fgColor rgb="FFB6D7A8"/>
        <bgColor indexed="64"/>
      </patternFill>
    </fill>
    <fill>
      <patternFill patternType="solid">
        <fgColor rgb="FFF6B26B"/>
        <bgColor indexed="64"/>
      </patternFill>
    </fill>
    <fill>
      <patternFill patternType="solid">
        <fgColor rgb="FFDDDDDD"/>
        <bgColor indexed="64"/>
      </patternFill>
    </fill>
    <fill>
      <patternFill patternType="solid">
        <fgColor rgb="FFEAD1DC"/>
        <bgColor indexed="64"/>
      </patternFill>
    </fill>
    <fill>
      <patternFill patternType="solid">
        <fgColor rgb="FF93C47D"/>
        <bgColor indexed="64"/>
      </patternFill>
    </fill>
    <fill>
      <patternFill patternType="solid">
        <fgColor rgb="FFF4CCCC"/>
        <bgColor indexed="64"/>
      </patternFill>
    </fill>
    <fill>
      <patternFill patternType="solid">
        <fgColor rgb="FFB7B7B7"/>
        <bgColor indexed="64"/>
      </patternFill>
    </fill>
    <fill>
      <patternFill patternType="solid">
        <fgColor rgb="FFC9DAF8"/>
        <bgColor indexed="64"/>
      </patternFill>
    </fill>
    <fill>
      <patternFill patternType="solid">
        <fgColor rgb="FFEEEEEE"/>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51">
    <xf numFmtId="0" fontId="0" fillId="0" borderId="0" xfId="0" applyAlignment="1">
      <alignment wrapText="1"/>
    </xf>
    <xf numFmtId="0" fontId="0" fillId="2" borderId="1" xfId="0" applyFill="1" applyBorder="1" applyAlignment="1">
      <alignment wrapText="1"/>
    </xf>
    <xf numFmtId="0" fontId="0" fillId="0" borderId="1" xfId="0" applyBorder="1" applyAlignment="1">
      <alignment wrapText="1"/>
    </xf>
    <xf numFmtId="0" fontId="1" fillId="3" borderId="1" xfId="0" applyFont="1" applyFill="1" applyBorder="1" applyAlignment="1">
      <alignment wrapText="1"/>
    </xf>
    <xf numFmtId="0" fontId="0" fillId="0" borderId="2" xfId="0" applyBorder="1" applyAlignment="1">
      <alignment wrapText="1"/>
    </xf>
    <xf numFmtId="0" fontId="2" fillId="2" borderId="1" xfId="0" applyFont="1" applyFill="1" applyBorder="1" applyAlignment="1">
      <alignment wrapText="1"/>
    </xf>
    <xf numFmtId="0" fontId="3" fillId="4" borderId="3" xfId="0" applyFont="1" applyFill="1" applyBorder="1" applyAlignment="1">
      <alignment wrapText="1"/>
    </xf>
    <xf numFmtId="0" fontId="5" fillId="2" borderId="1" xfId="0" applyFont="1" applyFill="1" applyBorder="1" applyAlignment="1">
      <alignment horizontal="right" wrapText="1"/>
    </xf>
    <xf numFmtId="0" fontId="6" fillId="3" borderId="4" xfId="0" applyFont="1" applyFill="1" applyBorder="1" applyAlignment="1">
      <alignment wrapText="1"/>
    </xf>
    <xf numFmtId="0" fontId="7" fillId="6" borderId="5" xfId="0" applyFont="1" applyFill="1" applyBorder="1" applyAlignment="1">
      <alignment wrapText="1"/>
    </xf>
    <xf numFmtId="0" fontId="0" fillId="7" borderId="0" xfId="0" applyFill="1" applyAlignment="1">
      <alignment wrapText="1"/>
    </xf>
    <xf numFmtId="0" fontId="0" fillId="8" borderId="0" xfId="0" applyFill="1" applyAlignment="1">
      <alignment horizontal="left" wrapText="1"/>
    </xf>
    <xf numFmtId="0" fontId="8" fillId="9" borderId="1" xfId="0" applyFont="1" applyFill="1" applyBorder="1" applyAlignment="1">
      <alignment wrapText="1"/>
    </xf>
    <xf numFmtId="0" fontId="9" fillId="10" borderId="7" xfId="0" applyFont="1" applyFill="1" applyBorder="1" applyAlignment="1">
      <alignment wrapText="1"/>
    </xf>
    <xf numFmtId="0" fontId="10" fillId="7" borderId="1" xfId="0" applyFont="1" applyFill="1" applyBorder="1" applyAlignment="1">
      <alignment horizontal="right" wrapText="1"/>
    </xf>
    <xf numFmtId="0" fontId="0" fillId="3" borderId="4" xfId="0" applyFill="1" applyBorder="1" applyAlignment="1">
      <alignment wrapText="1"/>
    </xf>
    <xf numFmtId="0" fontId="11" fillId="7" borderId="5" xfId="0" applyFont="1" applyFill="1" applyBorder="1" applyAlignment="1">
      <alignment wrapText="1"/>
    </xf>
    <xf numFmtId="0" fontId="0" fillId="3" borderId="8" xfId="0" applyFill="1" applyBorder="1" applyAlignment="1">
      <alignment wrapText="1"/>
    </xf>
    <xf numFmtId="0" fontId="12" fillId="11" borderId="0" xfId="0" applyFont="1" applyFill="1" applyAlignment="1">
      <alignment horizontal="center" wrapText="1"/>
    </xf>
    <xf numFmtId="0" fontId="13" fillId="4" borderId="9" xfId="0" applyFont="1" applyFill="1" applyBorder="1" applyAlignment="1">
      <alignment wrapText="1"/>
    </xf>
    <xf numFmtId="0" fontId="14" fillId="12" borderId="0" xfId="0" applyFont="1" applyFill="1" applyAlignment="1">
      <alignment horizontal="left" wrapText="1"/>
    </xf>
    <xf numFmtId="0" fontId="0" fillId="0" borderId="10" xfId="0" applyBorder="1" applyAlignment="1">
      <alignment wrapText="1"/>
    </xf>
    <xf numFmtId="0" fontId="15" fillId="0" borderId="1" xfId="0" applyFont="1" applyBorder="1" applyAlignment="1">
      <alignment wrapText="1"/>
    </xf>
    <xf numFmtId="0" fontId="16" fillId="13" borderId="1" xfId="0" applyFont="1" applyFill="1" applyBorder="1" applyAlignment="1">
      <alignment wrapText="1"/>
    </xf>
    <xf numFmtId="0" fontId="17" fillId="0" borderId="10" xfId="0" applyFont="1" applyBorder="1" applyAlignment="1">
      <alignment wrapText="1"/>
    </xf>
    <xf numFmtId="0" fontId="18" fillId="6" borderId="5" xfId="0" applyFont="1" applyFill="1" applyBorder="1" applyAlignment="1">
      <alignment wrapText="1"/>
    </xf>
    <xf numFmtId="0" fontId="0" fillId="14" borderId="0" xfId="0" applyFill="1" applyAlignment="1">
      <alignment wrapText="1"/>
    </xf>
    <xf numFmtId="0" fontId="0" fillId="7" borderId="1" xfId="0" applyFill="1" applyBorder="1" applyAlignment="1">
      <alignment wrapText="1"/>
    </xf>
    <xf numFmtId="0" fontId="0" fillId="7" borderId="4" xfId="0" applyFill="1" applyBorder="1" applyAlignment="1">
      <alignment wrapText="1"/>
    </xf>
    <xf numFmtId="0" fontId="20" fillId="7" borderId="8" xfId="0" applyFont="1" applyFill="1" applyBorder="1" applyAlignment="1">
      <alignment wrapText="1"/>
    </xf>
    <xf numFmtId="0" fontId="0" fillId="7" borderId="8" xfId="0" applyFill="1" applyBorder="1" applyAlignment="1">
      <alignment wrapText="1"/>
    </xf>
    <xf numFmtId="0" fontId="21" fillId="0" borderId="10" xfId="0" applyFont="1" applyBorder="1" applyAlignment="1">
      <alignment wrapText="1"/>
    </xf>
    <xf numFmtId="0" fontId="22" fillId="0" borderId="1" xfId="0" applyFont="1" applyBorder="1" applyAlignment="1">
      <alignment wrapText="1"/>
    </xf>
    <xf numFmtId="0" fontId="23" fillId="0" borderId="1" xfId="0" applyFont="1" applyBorder="1" applyAlignment="1">
      <alignment wrapText="1"/>
    </xf>
    <xf numFmtId="0" fontId="0" fillId="0" borderId="0" xfId="0" applyAlignment="1">
      <alignment horizontal="left" wrapText="1"/>
    </xf>
    <xf numFmtId="0" fontId="0" fillId="15" borderId="4" xfId="0" applyFill="1" applyBorder="1" applyAlignment="1">
      <alignment wrapText="1"/>
    </xf>
    <xf numFmtId="0" fontId="24" fillId="6" borderId="1" xfId="0" applyFont="1" applyFill="1" applyBorder="1" applyAlignment="1">
      <alignment wrapText="1"/>
    </xf>
    <xf numFmtId="0" fontId="0" fillId="7" borderId="0" xfId="0" applyFill="1" applyAlignment="1">
      <alignment wrapText="1"/>
    </xf>
    <xf numFmtId="0" fontId="25" fillId="0" borderId="1" xfId="0" applyFont="1" applyBorder="1" applyAlignment="1">
      <alignment wrapText="1"/>
    </xf>
    <xf numFmtId="0" fontId="26" fillId="16" borderId="1" xfId="0" applyFont="1" applyFill="1" applyBorder="1" applyAlignment="1">
      <alignment wrapText="1"/>
    </xf>
    <xf numFmtId="0" fontId="0" fillId="0" borderId="11" xfId="0" applyBorder="1" applyAlignment="1">
      <alignment wrapText="1"/>
    </xf>
    <xf numFmtId="0" fontId="27" fillId="7" borderId="12" xfId="0" applyFont="1" applyFill="1" applyBorder="1" applyAlignment="1">
      <alignment wrapText="1"/>
    </xf>
    <xf numFmtId="0" fontId="28" fillId="0" borderId="0" xfId="0" applyFont="1" applyAlignment="1">
      <alignment wrapText="1"/>
    </xf>
    <xf numFmtId="0" fontId="29" fillId="0" borderId="0" xfId="0" applyFont="1" applyAlignment="1">
      <alignment wrapText="1"/>
    </xf>
    <xf numFmtId="164" fontId="0" fillId="7" borderId="0" xfId="0" applyNumberFormat="1" applyFill="1" applyAlignment="1">
      <alignment horizontal="left" wrapText="1"/>
    </xf>
    <xf numFmtId="0" fontId="0" fillId="5" borderId="10" xfId="0" applyFill="1" applyBorder="1" applyAlignment="1">
      <alignment wrapText="1"/>
    </xf>
    <xf numFmtId="0" fontId="30" fillId="3" borderId="1" xfId="0" applyFont="1" applyFill="1" applyBorder="1" applyAlignment="1">
      <alignment wrapText="1"/>
    </xf>
    <xf numFmtId="0" fontId="31" fillId="6" borderId="2" xfId="0" applyFont="1" applyFill="1" applyBorder="1" applyAlignment="1">
      <alignment horizontal="right" wrapText="1"/>
    </xf>
    <xf numFmtId="0" fontId="32" fillId="7" borderId="13" xfId="0" applyFont="1" applyFill="1" applyBorder="1" applyAlignment="1">
      <alignment wrapText="1"/>
    </xf>
    <xf numFmtId="0" fontId="33" fillId="2" borderId="1" xfId="0" applyFont="1" applyFill="1" applyBorder="1" applyAlignment="1">
      <alignment wrapText="1"/>
    </xf>
    <xf numFmtId="0" fontId="34" fillId="0" borderId="0" xfId="0" applyFont="1" applyAlignment="1">
      <alignment wrapText="1"/>
    </xf>
    <xf numFmtId="0" fontId="35" fillId="13" borderId="4" xfId="0" applyFont="1" applyFill="1" applyBorder="1" applyAlignment="1">
      <alignment wrapText="1"/>
    </xf>
    <xf numFmtId="0" fontId="0" fillId="0" borderId="3" xfId="0" applyBorder="1" applyAlignment="1">
      <alignment wrapText="1"/>
    </xf>
    <xf numFmtId="164" fontId="0" fillId="0" borderId="0" xfId="0" applyNumberFormat="1" applyAlignment="1">
      <alignment wrapText="1"/>
    </xf>
    <xf numFmtId="0" fontId="37" fillId="4" borderId="8" xfId="0" applyFont="1" applyFill="1" applyBorder="1" applyAlignment="1">
      <alignment wrapText="1"/>
    </xf>
    <xf numFmtId="0" fontId="38" fillId="2" borderId="10" xfId="0" applyFont="1" applyFill="1" applyBorder="1" applyAlignment="1">
      <alignment wrapText="1"/>
    </xf>
    <xf numFmtId="0" fontId="39" fillId="6" borderId="1" xfId="0" applyFont="1" applyFill="1" applyBorder="1" applyAlignment="1">
      <alignment wrapText="1"/>
    </xf>
    <xf numFmtId="165" fontId="0" fillId="17" borderId="0" xfId="0" applyNumberFormat="1" applyFill="1" applyAlignment="1">
      <alignment wrapText="1"/>
    </xf>
    <xf numFmtId="0" fontId="0" fillId="7" borderId="0" xfId="0" applyFill="1" applyAlignment="1">
      <alignment horizontal="left" wrapText="1"/>
    </xf>
    <xf numFmtId="0" fontId="40" fillId="6" borderId="1" xfId="0" applyFont="1" applyFill="1" applyBorder="1" applyAlignment="1">
      <alignment wrapText="1"/>
    </xf>
    <xf numFmtId="0" fontId="41" fillId="3" borderId="4" xfId="0" applyFont="1" applyFill="1" applyBorder="1" applyAlignment="1">
      <alignment wrapText="1"/>
    </xf>
    <xf numFmtId="0" fontId="0" fillId="8" borderId="0" xfId="0" applyFill="1" applyAlignment="1">
      <alignment wrapText="1"/>
    </xf>
    <xf numFmtId="0" fontId="0" fillId="0" borderId="12" xfId="0" applyBorder="1" applyAlignment="1">
      <alignment wrapText="1"/>
    </xf>
    <xf numFmtId="0" fontId="42" fillId="0" borderId="6" xfId="0" applyFont="1" applyBorder="1" applyAlignment="1">
      <alignment wrapText="1"/>
    </xf>
    <xf numFmtId="0" fontId="43" fillId="12" borderId="0" xfId="0" applyFont="1" applyFill="1" applyAlignment="1">
      <alignment wrapText="1"/>
    </xf>
    <xf numFmtId="0" fontId="0" fillId="5" borderId="4" xfId="0" applyFill="1" applyBorder="1" applyAlignment="1">
      <alignment wrapText="1"/>
    </xf>
    <xf numFmtId="0" fontId="44" fillId="0" borderId="1" xfId="0" applyFont="1" applyBorder="1" applyAlignment="1">
      <alignment horizontal="right" wrapText="1"/>
    </xf>
    <xf numFmtId="0" fontId="0" fillId="14" borderId="9" xfId="0" applyFill="1" applyBorder="1" applyAlignment="1">
      <alignment wrapText="1"/>
    </xf>
    <xf numFmtId="0" fontId="45" fillId="9" borderId="1" xfId="0" applyFont="1" applyFill="1" applyBorder="1" applyAlignment="1">
      <alignment horizontal="right" wrapText="1"/>
    </xf>
    <xf numFmtId="0" fontId="0" fillId="0" borderId="15" xfId="0" applyBorder="1" applyAlignment="1">
      <alignment wrapText="1"/>
    </xf>
    <xf numFmtId="0" fontId="0" fillId="0" borderId="8" xfId="0" applyBorder="1" applyAlignment="1">
      <alignment wrapText="1"/>
    </xf>
    <xf numFmtId="0" fontId="46" fillId="3" borderId="1" xfId="0" applyFont="1" applyFill="1" applyBorder="1" applyAlignment="1">
      <alignment horizontal="right" wrapText="1"/>
    </xf>
    <xf numFmtId="0" fontId="47" fillId="4" borderId="1" xfId="0" applyFont="1" applyFill="1" applyBorder="1" applyAlignment="1">
      <alignment wrapText="1"/>
    </xf>
    <xf numFmtId="0" fontId="48" fillId="0" borderId="14" xfId="0" applyFont="1" applyBorder="1" applyAlignment="1">
      <alignment wrapText="1"/>
    </xf>
    <xf numFmtId="0" fontId="50" fillId="3" borderId="1" xfId="0" applyFont="1" applyFill="1" applyBorder="1" applyAlignment="1">
      <alignment wrapText="1"/>
    </xf>
    <xf numFmtId="0" fontId="0" fillId="0" borderId="13" xfId="0" applyBorder="1" applyAlignment="1">
      <alignment wrapText="1"/>
    </xf>
    <xf numFmtId="0" fontId="0" fillId="3" borderId="1" xfId="0" applyFill="1" applyBorder="1" applyAlignment="1">
      <alignment wrapText="1"/>
    </xf>
    <xf numFmtId="0" fontId="51" fillId="3" borderId="1" xfId="0" applyFont="1" applyFill="1" applyBorder="1" applyAlignment="1">
      <alignment horizontal="right" wrapText="1"/>
    </xf>
    <xf numFmtId="0" fontId="52" fillId="4" borderId="14" xfId="0" applyFont="1" applyFill="1" applyBorder="1" applyAlignment="1">
      <alignment wrapText="1"/>
    </xf>
    <xf numFmtId="0" fontId="0" fillId="7" borderId="0" xfId="0" applyFill="1" applyAlignment="1">
      <alignment horizontal="left" wrapText="1"/>
    </xf>
    <xf numFmtId="0" fontId="53" fillId="9" borderId="1" xfId="0" applyFont="1" applyFill="1" applyBorder="1" applyAlignment="1">
      <alignment horizontal="right" wrapText="1"/>
    </xf>
    <xf numFmtId="0" fontId="0" fillId="0" borderId="14" xfId="0" applyBorder="1" applyAlignment="1">
      <alignment wrapText="1"/>
    </xf>
    <xf numFmtId="0" fontId="55" fillId="7" borderId="4" xfId="0" applyFont="1" applyFill="1" applyBorder="1" applyAlignment="1">
      <alignment wrapText="1"/>
    </xf>
    <xf numFmtId="164" fontId="0" fillId="7" borderId="0" xfId="0" applyNumberFormat="1" applyFill="1" applyAlignment="1">
      <alignment horizontal="left" wrapText="1"/>
    </xf>
    <xf numFmtId="0" fontId="56" fillId="0" borderId="11" xfId="0" applyFont="1" applyBorder="1" applyAlignment="1">
      <alignment wrapText="1"/>
    </xf>
    <xf numFmtId="0" fontId="0" fillId="0" borderId="5" xfId="0" applyBorder="1" applyAlignment="1">
      <alignment wrapText="1"/>
    </xf>
    <xf numFmtId="0" fontId="57" fillId="0" borderId="0" xfId="0" applyFont="1" applyAlignment="1">
      <alignment wrapText="1"/>
    </xf>
    <xf numFmtId="0" fontId="58" fillId="0" borderId="12" xfId="0" applyFont="1" applyBorder="1" applyAlignment="1">
      <alignment wrapText="1"/>
    </xf>
    <xf numFmtId="0" fontId="59" fillId="10" borderId="1" xfId="0" applyFont="1" applyFill="1" applyBorder="1" applyAlignment="1">
      <alignment wrapText="1"/>
    </xf>
    <xf numFmtId="0" fontId="0" fillId="17" borderId="0" xfId="0" applyFill="1" applyAlignment="1">
      <alignment wrapText="1"/>
    </xf>
    <xf numFmtId="0" fontId="0" fillId="18" borderId="1" xfId="0" applyFill="1" applyBorder="1" applyAlignment="1">
      <alignment wrapText="1"/>
    </xf>
    <xf numFmtId="0" fontId="60" fillId="4" borderId="4" xfId="0" applyFont="1" applyFill="1" applyBorder="1" applyAlignment="1">
      <alignment wrapText="1"/>
    </xf>
    <xf numFmtId="0" fontId="61" fillId="2" borderId="0" xfId="0" applyFont="1" applyFill="1" applyAlignment="1">
      <alignment wrapText="1"/>
    </xf>
    <xf numFmtId="0" fontId="62" fillId="13" borderId="13" xfId="0" applyFont="1" applyFill="1" applyBorder="1" applyAlignment="1">
      <alignment wrapText="1"/>
    </xf>
    <xf numFmtId="0" fontId="64" fillId="2" borderId="1" xfId="0" applyFont="1" applyFill="1" applyBorder="1" applyAlignment="1">
      <alignment wrapText="1"/>
    </xf>
    <xf numFmtId="0" fontId="65" fillId="6" borderId="1" xfId="0" applyFont="1" applyFill="1" applyBorder="1" applyAlignment="1">
      <alignment wrapText="1"/>
    </xf>
    <xf numFmtId="0" fontId="66" fillId="2" borderId="1" xfId="0" applyFont="1" applyFill="1" applyBorder="1" applyAlignment="1">
      <alignment horizontal="right" wrapText="1"/>
    </xf>
    <xf numFmtId="0" fontId="0" fillId="9" borderId="1" xfId="0" applyFill="1" applyBorder="1" applyAlignment="1">
      <alignment wrapText="1"/>
    </xf>
    <xf numFmtId="0" fontId="0" fillId="0" borderId="4" xfId="0" applyBorder="1" applyAlignment="1">
      <alignment wrapText="1"/>
    </xf>
    <xf numFmtId="0" fontId="67" fillId="3" borderId="1" xfId="0" applyFont="1" applyFill="1" applyBorder="1" applyAlignment="1">
      <alignment wrapText="1"/>
    </xf>
    <xf numFmtId="0" fontId="68" fillId="0" borderId="3" xfId="0" applyFont="1" applyBorder="1" applyAlignment="1">
      <alignment wrapText="1"/>
    </xf>
    <xf numFmtId="0" fontId="0" fillId="15" borderId="1" xfId="0" applyFill="1" applyBorder="1" applyAlignment="1">
      <alignment wrapText="1"/>
    </xf>
    <xf numFmtId="0" fontId="70" fillId="7" borderId="5" xfId="0" applyFont="1" applyFill="1" applyBorder="1" applyAlignment="1">
      <alignment wrapText="1"/>
    </xf>
    <xf numFmtId="0" fontId="0" fillId="6" borderId="1" xfId="0" applyFill="1" applyBorder="1" applyAlignment="1">
      <alignment wrapText="1"/>
    </xf>
    <xf numFmtId="0" fontId="0" fillId="3" borderId="0" xfId="0" applyFill="1" applyAlignment="1">
      <alignment wrapText="1"/>
    </xf>
    <xf numFmtId="0" fontId="71" fillId="18" borderId="1" xfId="0" applyFont="1" applyFill="1" applyBorder="1" applyAlignment="1">
      <alignment wrapText="1"/>
    </xf>
    <xf numFmtId="0" fontId="72" fillId="0" borderId="0" xfId="0" applyFont="1" applyAlignment="1">
      <alignment horizontal="left" wrapText="1"/>
    </xf>
    <xf numFmtId="0" fontId="73" fillId="0" borderId="13" xfId="0" applyFont="1" applyBorder="1" applyAlignment="1">
      <alignment wrapText="1"/>
    </xf>
    <xf numFmtId="0" fontId="74" fillId="7" borderId="1" xfId="0" applyFont="1" applyFill="1" applyBorder="1" applyAlignment="1">
      <alignment wrapText="1"/>
    </xf>
    <xf numFmtId="0" fontId="75" fillId="4" borderId="13" xfId="0" applyFont="1" applyFill="1" applyBorder="1" applyAlignment="1">
      <alignment wrapText="1"/>
    </xf>
    <xf numFmtId="0" fontId="0" fillId="2" borderId="12" xfId="0" applyFill="1" applyBorder="1" applyAlignment="1">
      <alignment wrapText="1"/>
    </xf>
    <xf numFmtId="0" fontId="77" fillId="0" borderId="8" xfId="0" applyFont="1" applyBorder="1" applyAlignment="1">
      <alignment wrapText="1"/>
    </xf>
    <xf numFmtId="164" fontId="0" fillId="7" borderId="0" xfId="0" applyNumberFormat="1" applyFill="1" applyAlignment="1">
      <alignment wrapText="1"/>
    </xf>
    <xf numFmtId="0" fontId="78" fillId="7" borderId="0" xfId="0" applyFont="1" applyFill="1" applyAlignment="1">
      <alignment wrapText="1"/>
    </xf>
    <xf numFmtId="0" fontId="79" fillId="9" borderId="1" xfId="0" applyFont="1" applyFill="1" applyBorder="1" applyAlignment="1">
      <alignment wrapText="1"/>
    </xf>
    <xf numFmtId="0" fontId="80" fillId="14" borderId="5" xfId="0" applyFont="1" applyFill="1" applyBorder="1" applyAlignment="1">
      <alignment wrapText="1"/>
    </xf>
    <xf numFmtId="0" fontId="81" fillId="9" borderId="1" xfId="0" applyFont="1" applyFill="1" applyBorder="1" applyAlignment="1">
      <alignment wrapText="1"/>
    </xf>
    <xf numFmtId="0" fontId="82" fillId="0" borderId="4" xfId="0" applyFont="1" applyBorder="1" applyAlignment="1">
      <alignment wrapText="1"/>
    </xf>
    <xf numFmtId="0" fontId="0" fillId="2" borderId="3" xfId="0" applyFill="1" applyBorder="1" applyAlignment="1">
      <alignment wrapText="1"/>
    </xf>
    <xf numFmtId="0" fontId="83" fillId="7" borderId="1" xfId="0" applyFont="1" applyFill="1" applyBorder="1" applyAlignment="1">
      <alignment wrapText="1"/>
    </xf>
    <xf numFmtId="0" fontId="84" fillId="13" borderId="14" xfId="0" applyFont="1" applyFill="1" applyBorder="1" applyAlignment="1">
      <alignment wrapText="1"/>
    </xf>
    <xf numFmtId="0" fontId="0" fillId="0" borderId="7" xfId="0" applyBorder="1" applyAlignment="1">
      <alignment wrapText="1"/>
    </xf>
    <xf numFmtId="0" fontId="85" fillId="7" borderId="1" xfId="0" applyFont="1" applyFill="1" applyBorder="1" applyAlignment="1">
      <alignment wrapText="1"/>
    </xf>
    <xf numFmtId="0" fontId="86" fillId="13" borderId="10" xfId="0" applyFont="1" applyFill="1" applyBorder="1" applyAlignment="1">
      <alignment wrapText="1"/>
    </xf>
    <xf numFmtId="0" fontId="87" fillId="13" borderId="8" xfId="0" applyFont="1" applyFill="1" applyBorder="1" applyAlignment="1">
      <alignment wrapText="1"/>
    </xf>
    <xf numFmtId="0" fontId="88" fillId="7" borderId="1" xfId="0" applyFont="1" applyFill="1" applyBorder="1" applyAlignment="1">
      <alignment wrapText="1"/>
    </xf>
    <xf numFmtId="0" fontId="0" fillId="0" borderId="9" xfId="0" applyBorder="1" applyAlignment="1">
      <alignment wrapText="1"/>
    </xf>
    <xf numFmtId="164" fontId="0" fillId="0" borderId="0" xfId="0" applyNumberFormat="1" applyAlignment="1">
      <alignment horizontal="left" wrapText="1"/>
    </xf>
    <xf numFmtId="0" fontId="89" fillId="2" borderId="5" xfId="0" applyFont="1" applyFill="1" applyBorder="1" applyAlignment="1">
      <alignment wrapText="1"/>
    </xf>
    <xf numFmtId="0" fontId="0" fillId="2" borderId="10" xfId="0" applyFill="1" applyBorder="1" applyAlignment="1">
      <alignment wrapText="1"/>
    </xf>
    <xf numFmtId="0" fontId="90" fillId="7" borderId="10" xfId="0" applyFont="1" applyFill="1" applyBorder="1" applyAlignment="1">
      <alignment wrapText="1"/>
    </xf>
    <xf numFmtId="0" fontId="91" fillId="15" borderId="1" xfId="0" applyFont="1" applyFill="1" applyBorder="1" applyAlignment="1">
      <alignment wrapText="1"/>
    </xf>
    <xf numFmtId="0" fontId="92" fillId="6" borderId="1" xfId="0" applyFont="1" applyFill="1" applyBorder="1" applyAlignment="1">
      <alignment horizontal="right" wrapText="1"/>
    </xf>
    <xf numFmtId="0" fontId="0" fillId="5" borderId="1" xfId="0" applyFill="1" applyBorder="1" applyAlignment="1">
      <alignment wrapText="1"/>
    </xf>
    <xf numFmtId="164" fontId="0" fillId="7" borderId="0" xfId="0" applyNumberFormat="1" applyFill="1" applyAlignment="1">
      <alignment wrapText="1"/>
    </xf>
    <xf numFmtId="0" fontId="93" fillId="3" borderId="1" xfId="0" applyFont="1" applyFill="1" applyBorder="1" applyAlignment="1">
      <alignment wrapText="1"/>
    </xf>
    <xf numFmtId="0" fontId="85" fillId="7" borderId="1" xfId="0" applyFont="1" applyFill="1" applyBorder="1" applyAlignment="1">
      <alignment wrapText="1"/>
    </xf>
    <xf numFmtId="0" fontId="19" fillId="7" borderId="5" xfId="0" applyFont="1" applyFill="1" applyBorder="1" applyAlignment="1">
      <alignment wrapText="1"/>
    </xf>
    <xf numFmtId="0" fontId="49" fillId="7" borderId="9" xfId="0" applyFont="1" applyFill="1" applyBorder="1" applyAlignment="1">
      <alignment wrapText="1"/>
    </xf>
    <xf numFmtId="0" fontId="54" fillId="5" borderId="1" xfId="0" applyFont="1" applyFill="1" applyBorder="1" applyAlignment="1">
      <alignment horizontal="center" wrapText="1"/>
    </xf>
    <xf numFmtId="0" fontId="4" fillId="5" borderId="1" xfId="0" applyFont="1" applyFill="1" applyBorder="1" applyAlignment="1">
      <alignment horizontal="center" wrapText="1"/>
    </xf>
    <xf numFmtId="0" fontId="69" fillId="5" borderId="14" xfId="0" applyFont="1" applyFill="1" applyBorder="1" applyAlignment="1">
      <alignment horizontal="center" wrapText="1"/>
    </xf>
    <xf numFmtId="0" fontId="76" fillId="5" borderId="1" xfId="0" applyFont="1" applyFill="1" applyBorder="1" applyAlignment="1">
      <alignment horizontal="center" wrapText="1"/>
    </xf>
    <xf numFmtId="0" fontId="63" fillId="5" borderId="1" xfId="0" applyFont="1" applyFill="1" applyBorder="1" applyAlignment="1">
      <alignment horizontal="center" wrapText="1"/>
    </xf>
    <xf numFmtId="0" fontId="36" fillId="3" borderId="14" xfId="0" applyFont="1" applyFill="1" applyBorder="1" applyAlignment="1">
      <alignment wrapText="1"/>
    </xf>
    <xf numFmtId="0" fontId="67" fillId="3" borderId="1" xfId="0" applyFont="1" applyFill="1" applyBorder="1" applyAlignment="1">
      <alignment wrapText="1"/>
    </xf>
    <xf numFmtId="0" fontId="47" fillId="4" borderId="1" xfId="0" applyFont="1" applyFill="1" applyBorder="1" applyAlignment="1">
      <alignment wrapText="1"/>
    </xf>
    <xf numFmtId="0" fontId="22" fillId="0" borderId="1" xfId="0" applyFont="1" applyBorder="1" applyAlignment="1">
      <alignment wrapText="1"/>
    </xf>
    <xf numFmtId="0" fontId="59" fillId="10" borderId="1" xfId="0" applyFont="1" applyFill="1" applyBorder="1" applyAlignment="1">
      <alignment wrapText="1"/>
    </xf>
    <xf numFmtId="0" fontId="65" fillId="6" borderId="1" xfId="0" applyFont="1" applyFill="1" applyBorder="1" applyAlignment="1">
      <alignment wrapText="1"/>
    </xf>
    <xf numFmtId="0" fontId="26" fillId="16"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114300</xdr:colOff>
      <xdr:row>30</xdr:row>
      <xdr:rowOff>142875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workbookViewId="0">
      <pane ySplit="1" topLeftCell="A2" activePane="bottomLeft" state="frozen"/>
      <selection pane="bottomLeft" activeCell="A2" sqref="A2"/>
    </sheetView>
  </sheetViews>
  <sheetFormatPr defaultColWidth="17.140625" defaultRowHeight="12.75" customHeight="1" x14ac:dyDescent="0.2"/>
  <cols>
    <col min="2" max="2" width="51.28515625" customWidth="1"/>
    <col min="3" max="3" width="23.140625" customWidth="1"/>
    <col min="5" max="5" width="20.85546875" customWidth="1"/>
  </cols>
  <sheetData>
    <row r="1" spans="1:5" ht="12.75" customHeight="1" x14ac:dyDescent="0.2">
      <c r="A1" s="64" t="s">
        <v>0</v>
      </c>
      <c r="B1" s="64" t="s">
        <v>1</v>
      </c>
      <c r="C1" s="20" t="s">
        <v>2</v>
      </c>
      <c r="D1" s="64" t="s">
        <v>3</v>
      </c>
      <c r="E1" s="64" t="s">
        <v>4</v>
      </c>
    </row>
    <row r="2" spans="1:5" ht="12.75" customHeight="1" x14ac:dyDescent="0.2">
      <c r="C2" s="11"/>
    </row>
    <row r="3" spans="1:5" ht="12.75" customHeight="1" x14ac:dyDescent="0.2">
      <c r="A3" s="37">
        <v>1</v>
      </c>
      <c r="B3" s="37" t="s">
        <v>5</v>
      </c>
      <c r="C3" s="44">
        <v>41396</v>
      </c>
      <c r="D3" t="s">
        <v>6</v>
      </c>
    </row>
    <row r="4" spans="1:5" ht="12.75" customHeight="1" x14ac:dyDescent="0.2">
      <c r="A4" s="37">
        <v>2</v>
      </c>
      <c r="B4" s="37" t="s">
        <v>7</v>
      </c>
      <c r="C4" s="44">
        <v>41396</v>
      </c>
      <c r="D4" t="s">
        <v>6</v>
      </c>
    </row>
    <row r="5" spans="1:5" ht="12.75" customHeight="1" x14ac:dyDescent="0.2">
      <c r="A5" s="37">
        <v>3</v>
      </c>
      <c r="B5" s="37" t="s">
        <v>8</v>
      </c>
      <c r="C5" s="44">
        <v>41396</v>
      </c>
      <c r="D5" t="s">
        <v>6</v>
      </c>
    </row>
    <row r="6" spans="1:5" ht="12.75" customHeight="1" x14ac:dyDescent="0.2">
      <c r="A6" s="37">
        <v>4</v>
      </c>
      <c r="B6" s="37" t="s">
        <v>9</v>
      </c>
      <c r="C6" s="44">
        <v>41031</v>
      </c>
      <c r="D6" t="s">
        <v>6</v>
      </c>
    </row>
    <row r="7" spans="1:5" ht="12.75" customHeight="1" x14ac:dyDescent="0.2">
      <c r="A7" s="37">
        <v>5</v>
      </c>
      <c r="B7" s="37" t="s">
        <v>10</v>
      </c>
      <c r="C7" s="44">
        <v>41031</v>
      </c>
      <c r="D7" t="s">
        <v>6</v>
      </c>
    </row>
    <row r="8" spans="1:5" ht="12.75" customHeight="1" x14ac:dyDescent="0.2">
      <c r="A8" s="37">
        <v>6</v>
      </c>
      <c r="B8" s="37" t="s">
        <v>11</v>
      </c>
      <c r="C8" s="44">
        <v>41031</v>
      </c>
      <c r="D8" t="s">
        <v>12</v>
      </c>
    </row>
    <row r="9" spans="1:5" ht="12.75" customHeight="1" x14ac:dyDescent="0.2">
      <c r="A9" s="37">
        <v>7</v>
      </c>
      <c r="B9" s="37" t="s">
        <v>13</v>
      </c>
      <c r="C9" s="44">
        <v>41031</v>
      </c>
      <c r="D9" t="s">
        <v>12</v>
      </c>
    </row>
    <row r="10" spans="1:5" ht="12.75" customHeight="1" x14ac:dyDescent="0.2">
      <c r="A10" s="37">
        <v>8</v>
      </c>
      <c r="B10" s="37" t="s">
        <v>14</v>
      </c>
      <c r="C10" s="44">
        <v>41031</v>
      </c>
      <c r="D10" t="s">
        <v>12</v>
      </c>
    </row>
    <row r="11" spans="1:5" ht="12.75" customHeight="1" x14ac:dyDescent="0.2">
      <c r="A11">
        <v>9</v>
      </c>
      <c r="B11" t="s">
        <v>15</v>
      </c>
      <c r="C11" s="127">
        <v>41183</v>
      </c>
      <c r="D11" t="s">
        <v>16</v>
      </c>
    </row>
    <row r="12" spans="1:5" ht="12.75" customHeight="1" x14ac:dyDescent="0.2">
      <c r="A12" s="37">
        <v>10</v>
      </c>
      <c r="B12" s="37" t="s">
        <v>17</v>
      </c>
      <c r="C12" s="44">
        <v>41366</v>
      </c>
      <c r="D12" t="s">
        <v>6</v>
      </c>
    </row>
    <row r="13" spans="1:5" ht="12.75" customHeight="1" x14ac:dyDescent="0.2">
      <c r="A13">
        <v>11</v>
      </c>
      <c r="B13" t="s">
        <v>18</v>
      </c>
      <c r="C13" s="34" t="s">
        <v>19</v>
      </c>
      <c r="D13" t="s">
        <v>20</v>
      </c>
    </row>
    <row r="14" spans="1:5" ht="12.75" customHeight="1" x14ac:dyDescent="0.2">
      <c r="A14" s="37">
        <v>12</v>
      </c>
      <c r="B14" s="37" t="s">
        <v>21</v>
      </c>
      <c r="C14" s="58"/>
      <c r="D14" t="s">
        <v>6</v>
      </c>
    </row>
    <row r="15" spans="1:5" ht="12.75" customHeight="1" x14ac:dyDescent="0.2">
      <c r="A15" s="61">
        <v>13</v>
      </c>
      <c r="B15" s="61" t="s">
        <v>22</v>
      </c>
      <c r="C15" s="11"/>
      <c r="D15" t="s">
        <v>16</v>
      </c>
    </row>
    <row r="16" spans="1:5" ht="12.75" customHeight="1" x14ac:dyDescent="0.2">
      <c r="A16" s="10">
        <v>13</v>
      </c>
      <c r="B16" s="10" t="s">
        <v>22</v>
      </c>
      <c r="C16" s="79"/>
      <c r="D16" t="s">
        <v>6</v>
      </c>
    </row>
    <row r="17" spans="1:4" ht="12.75" customHeight="1" x14ac:dyDescent="0.2">
      <c r="A17" s="37">
        <v>14</v>
      </c>
      <c r="B17" s="37" t="s">
        <v>23</v>
      </c>
      <c r="C17" s="58"/>
      <c r="D17" t="s">
        <v>6</v>
      </c>
    </row>
    <row r="18" spans="1:4" ht="12.75" customHeight="1" x14ac:dyDescent="0.2">
      <c r="A18" s="37">
        <v>15</v>
      </c>
      <c r="B18" s="37" t="s">
        <v>24</v>
      </c>
      <c r="C18" s="58"/>
      <c r="D18" t="s">
        <v>6</v>
      </c>
    </row>
    <row r="19" spans="1:4" ht="12.75" customHeight="1" x14ac:dyDescent="0.2">
      <c r="A19" s="37">
        <v>16</v>
      </c>
      <c r="B19" s="37" t="s">
        <v>25</v>
      </c>
      <c r="C19" s="58"/>
      <c r="D19" t="s">
        <v>6</v>
      </c>
    </row>
    <row r="20" spans="1:4" ht="12.75" customHeight="1" x14ac:dyDescent="0.2">
      <c r="A20" s="37">
        <v>17</v>
      </c>
      <c r="B20" s="37" t="s">
        <v>26</v>
      </c>
      <c r="C20" s="58"/>
      <c r="D20" t="s">
        <v>6</v>
      </c>
    </row>
    <row r="21" spans="1:4" ht="12.75" customHeight="1" x14ac:dyDescent="0.2">
      <c r="A21" s="37">
        <v>20</v>
      </c>
      <c r="B21" s="37" t="s">
        <v>27</v>
      </c>
      <c r="C21" s="58"/>
      <c r="D21" t="s">
        <v>6</v>
      </c>
    </row>
    <row r="22" spans="1:4" ht="12.75" customHeight="1" x14ac:dyDescent="0.2">
      <c r="A22" s="37">
        <v>22</v>
      </c>
      <c r="B22" s="37" t="s">
        <v>28</v>
      </c>
      <c r="C22" s="58"/>
      <c r="D22" t="s">
        <v>6</v>
      </c>
    </row>
    <row r="23" spans="1:4" ht="12.75" customHeight="1" x14ac:dyDescent="0.2">
      <c r="A23" s="37">
        <v>23</v>
      </c>
      <c r="B23" s="37" t="s">
        <v>29</v>
      </c>
      <c r="C23" s="44">
        <v>41396</v>
      </c>
      <c r="D23" t="s">
        <v>6</v>
      </c>
    </row>
    <row r="24" spans="1:4" ht="12.75" customHeight="1" x14ac:dyDescent="0.2">
      <c r="A24" s="37">
        <v>24</v>
      </c>
      <c r="B24" s="37" t="s">
        <v>30</v>
      </c>
      <c r="C24" s="58" t="s">
        <v>31</v>
      </c>
      <c r="D24" t="s">
        <v>6</v>
      </c>
    </row>
    <row r="25" spans="1:4" ht="12.75" customHeight="1" x14ac:dyDescent="0.2">
      <c r="A25" s="37">
        <v>25</v>
      </c>
      <c r="B25" s="37" t="s">
        <v>32</v>
      </c>
      <c r="C25" s="58" t="s">
        <v>31</v>
      </c>
      <c r="D25" t="s">
        <v>6</v>
      </c>
    </row>
    <row r="26" spans="1:4" ht="12.75" customHeight="1" x14ac:dyDescent="0.2">
      <c r="A26" s="37">
        <v>26</v>
      </c>
      <c r="B26" s="37" t="s">
        <v>33</v>
      </c>
      <c r="C26" s="58" t="s">
        <v>31</v>
      </c>
      <c r="D26" t="s">
        <v>12</v>
      </c>
    </row>
    <row r="27" spans="1:4" ht="12.75" customHeight="1" x14ac:dyDescent="0.2">
      <c r="A27" s="37">
        <v>27</v>
      </c>
      <c r="B27" s="37" t="s">
        <v>34</v>
      </c>
      <c r="C27" s="58" t="s">
        <v>35</v>
      </c>
      <c r="D27" t="s">
        <v>12</v>
      </c>
    </row>
    <row r="28" spans="1:4" ht="12.75" customHeight="1" x14ac:dyDescent="0.2">
      <c r="A28" s="37">
        <v>28</v>
      </c>
      <c r="B28" s="37" t="s">
        <v>36</v>
      </c>
      <c r="C28" s="58" t="s">
        <v>35</v>
      </c>
      <c r="D28" t="s">
        <v>12</v>
      </c>
    </row>
    <row r="29" spans="1:4" ht="12.75" customHeight="1" x14ac:dyDescent="0.2">
      <c r="A29" s="37">
        <v>29</v>
      </c>
      <c r="B29" s="37" t="s">
        <v>37</v>
      </c>
      <c r="C29" s="44">
        <v>41427</v>
      </c>
      <c r="D29" t="s">
        <v>6</v>
      </c>
    </row>
    <row r="30" spans="1:4" ht="12.75" customHeight="1" x14ac:dyDescent="0.2">
      <c r="A30" s="37">
        <v>30</v>
      </c>
      <c r="B30" s="37" t="s">
        <v>38</v>
      </c>
      <c r="C30" s="44">
        <v>41427</v>
      </c>
      <c r="D30" t="s">
        <v>6</v>
      </c>
    </row>
    <row r="31" spans="1:4" ht="12.75" customHeight="1" x14ac:dyDescent="0.2">
      <c r="A31" s="37">
        <v>31</v>
      </c>
      <c r="B31" s="37" t="s">
        <v>39</v>
      </c>
      <c r="C31" s="44">
        <v>41427</v>
      </c>
      <c r="D31" t="s">
        <v>6</v>
      </c>
    </row>
    <row r="32" spans="1:4" ht="12.75" customHeight="1" x14ac:dyDescent="0.2">
      <c r="A32" s="37">
        <v>32</v>
      </c>
      <c r="B32" s="37" t="s">
        <v>40</v>
      </c>
      <c r="C32" s="44">
        <v>41427</v>
      </c>
      <c r="D32" t="s">
        <v>6</v>
      </c>
    </row>
    <row r="33" spans="1:4" ht="12.75" customHeight="1" x14ac:dyDescent="0.2">
      <c r="A33" s="37">
        <v>33</v>
      </c>
      <c r="B33" s="37" t="s">
        <v>40</v>
      </c>
      <c r="C33" s="44">
        <v>41457</v>
      </c>
      <c r="D33" t="s">
        <v>6</v>
      </c>
    </row>
    <row r="34" spans="1:4" ht="12.75" customHeight="1" x14ac:dyDescent="0.2">
      <c r="A34">
        <v>34</v>
      </c>
      <c r="B34" t="s">
        <v>41</v>
      </c>
      <c r="C34" s="127">
        <v>41580</v>
      </c>
      <c r="D34" t="s">
        <v>20</v>
      </c>
    </row>
    <row r="35" spans="1:4" ht="12.75" customHeight="1" x14ac:dyDescent="0.2">
      <c r="A35" s="37">
        <v>35</v>
      </c>
      <c r="B35" s="37" t="s">
        <v>42</v>
      </c>
      <c r="C35" s="44">
        <v>41580</v>
      </c>
      <c r="D35" t="s">
        <v>6</v>
      </c>
    </row>
    <row r="36" spans="1:4" ht="12.75" customHeight="1" x14ac:dyDescent="0.2">
      <c r="A36" s="37">
        <v>36</v>
      </c>
      <c r="B36" s="37" t="s">
        <v>43</v>
      </c>
      <c r="C36" s="58" t="s">
        <v>44</v>
      </c>
      <c r="D36" t="s">
        <v>6</v>
      </c>
    </row>
    <row r="37" spans="1:4" ht="12.75" customHeight="1" x14ac:dyDescent="0.2">
      <c r="A37" s="37">
        <v>37</v>
      </c>
      <c r="B37" s="37" t="s">
        <v>45</v>
      </c>
      <c r="C37" s="58" t="s">
        <v>46</v>
      </c>
      <c r="D37" t="s">
        <v>6</v>
      </c>
    </row>
    <row r="38" spans="1:4" ht="12.75" customHeight="1" x14ac:dyDescent="0.2">
      <c r="A38" s="37">
        <v>38</v>
      </c>
      <c r="B38" s="37" t="s">
        <v>47</v>
      </c>
      <c r="C38" s="58" t="s">
        <v>44</v>
      </c>
      <c r="D38" t="s">
        <v>6</v>
      </c>
    </row>
    <row r="39" spans="1:4" ht="12.75" customHeight="1" x14ac:dyDescent="0.2">
      <c r="A39" s="37">
        <v>39</v>
      </c>
      <c r="B39" s="37" t="s">
        <v>48</v>
      </c>
      <c r="C39" s="58" t="s">
        <v>49</v>
      </c>
      <c r="D39" t="s">
        <v>6</v>
      </c>
    </row>
    <row r="40" spans="1:4" ht="12.75" customHeight="1" x14ac:dyDescent="0.2">
      <c r="A40">
        <v>40</v>
      </c>
      <c r="B40" t="s">
        <v>50</v>
      </c>
      <c r="C40" s="34" t="s">
        <v>49</v>
      </c>
      <c r="D40" t="s">
        <v>20</v>
      </c>
    </row>
    <row r="41" spans="1:4" ht="12.75" customHeight="1" x14ac:dyDescent="0.2">
      <c r="A41" s="37">
        <v>41</v>
      </c>
      <c r="B41" s="37" t="s">
        <v>51</v>
      </c>
      <c r="C41" s="58" t="s">
        <v>52</v>
      </c>
      <c r="D41" t="s">
        <v>6</v>
      </c>
    </row>
    <row r="42" spans="1:4" ht="12.75" customHeight="1" x14ac:dyDescent="0.2">
      <c r="A42" s="37">
        <v>42</v>
      </c>
      <c r="B42" s="37" t="s">
        <v>53</v>
      </c>
      <c r="C42" s="58" t="s">
        <v>54</v>
      </c>
      <c r="D42" t="s">
        <v>6</v>
      </c>
    </row>
    <row r="43" spans="1:4" ht="12.75" customHeight="1" x14ac:dyDescent="0.2">
      <c r="A43" s="37">
        <v>43</v>
      </c>
      <c r="B43" s="37" t="s">
        <v>51</v>
      </c>
      <c r="C43" s="58" t="s">
        <v>54</v>
      </c>
      <c r="D43" t="s">
        <v>6</v>
      </c>
    </row>
    <row r="44" spans="1:4" ht="12.75" customHeight="1" x14ac:dyDescent="0.2">
      <c r="A44" s="37">
        <v>45</v>
      </c>
      <c r="B44" s="37" t="s">
        <v>55</v>
      </c>
      <c r="C44" s="58" t="s">
        <v>56</v>
      </c>
      <c r="D44" t="s">
        <v>6</v>
      </c>
    </row>
    <row r="45" spans="1:4" ht="12.75" customHeight="1" x14ac:dyDescent="0.2">
      <c r="A45">
        <v>46</v>
      </c>
      <c r="B45" t="s">
        <v>57</v>
      </c>
      <c r="C45" s="34" t="s">
        <v>56</v>
      </c>
      <c r="D45" t="s">
        <v>20</v>
      </c>
    </row>
    <row r="46" spans="1:4" ht="12.75" customHeight="1" x14ac:dyDescent="0.2">
      <c r="A46" s="37">
        <v>47</v>
      </c>
      <c r="B46" s="37" t="s">
        <v>58</v>
      </c>
      <c r="C46" s="58" t="s">
        <v>59</v>
      </c>
      <c r="D46" t="s">
        <v>12</v>
      </c>
    </row>
    <row r="47" spans="1:4" ht="12.75" customHeight="1" x14ac:dyDescent="0.2">
      <c r="A47">
        <v>48</v>
      </c>
      <c r="B47" t="s">
        <v>60</v>
      </c>
      <c r="C47" s="34" t="s">
        <v>59</v>
      </c>
      <c r="D47" t="s">
        <v>20</v>
      </c>
    </row>
    <row r="48" spans="1:4" ht="12.75" customHeight="1" x14ac:dyDescent="0.2">
      <c r="A48" s="37">
        <v>49</v>
      </c>
      <c r="B48" s="37" t="s">
        <v>61</v>
      </c>
      <c r="C48" s="58" t="s">
        <v>62</v>
      </c>
      <c r="D48" t="s">
        <v>6</v>
      </c>
    </row>
    <row r="49" spans="1:4" x14ac:dyDescent="0.2">
      <c r="A49">
        <v>50</v>
      </c>
      <c r="B49" t="s">
        <v>63</v>
      </c>
      <c r="C49" s="34" t="s">
        <v>64</v>
      </c>
      <c r="D49" t="s">
        <v>20</v>
      </c>
    </row>
    <row r="50" spans="1:4" x14ac:dyDescent="0.2">
      <c r="A50" s="37">
        <v>51</v>
      </c>
      <c r="B50" s="37" t="s">
        <v>65</v>
      </c>
      <c r="C50" s="58" t="s">
        <v>66</v>
      </c>
      <c r="D50" t="s">
        <v>6</v>
      </c>
    </row>
    <row r="51" spans="1:4" x14ac:dyDescent="0.2">
      <c r="A51" s="37">
        <v>52</v>
      </c>
      <c r="B51" s="37" t="s">
        <v>67</v>
      </c>
      <c r="C51" s="58" t="s">
        <v>68</v>
      </c>
      <c r="D51" t="s">
        <v>6</v>
      </c>
    </row>
    <row r="52" spans="1:4" x14ac:dyDescent="0.2">
      <c r="A52" s="37">
        <v>53</v>
      </c>
      <c r="B52" s="37" t="s">
        <v>69</v>
      </c>
      <c r="C52" s="44">
        <v>41308</v>
      </c>
      <c r="D52" t="s">
        <v>6</v>
      </c>
    </row>
    <row r="53" spans="1:4" ht="25.5" x14ac:dyDescent="0.2">
      <c r="A53">
        <v>54</v>
      </c>
      <c r="B53" t="s">
        <v>70</v>
      </c>
      <c r="C53" s="34"/>
      <c r="D53" t="s">
        <v>16</v>
      </c>
    </row>
    <row r="54" spans="1:4" x14ac:dyDescent="0.2">
      <c r="A54" s="37">
        <v>55</v>
      </c>
      <c r="B54" s="37" t="s">
        <v>71</v>
      </c>
      <c r="C54" s="44">
        <v>41308</v>
      </c>
      <c r="D54" t="s">
        <v>6</v>
      </c>
    </row>
    <row r="55" spans="1:4" x14ac:dyDescent="0.2">
      <c r="A55" s="61">
        <v>56</v>
      </c>
      <c r="B55" s="61" t="s">
        <v>72</v>
      </c>
      <c r="C55" s="11"/>
      <c r="D55" t="s">
        <v>16</v>
      </c>
    </row>
    <row r="56" spans="1:4" x14ac:dyDescent="0.2">
      <c r="A56" s="37">
        <v>57</v>
      </c>
      <c r="B56" s="37" t="s">
        <v>73</v>
      </c>
      <c r="C56" s="44">
        <v>41216</v>
      </c>
      <c r="D56" t="s">
        <v>12</v>
      </c>
    </row>
    <row r="57" spans="1:4" x14ac:dyDescent="0.2">
      <c r="A57" s="37">
        <v>58</v>
      </c>
      <c r="B57" s="37" t="s">
        <v>74</v>
      </c>
      <c r="C57" s="44">
        <v>41216</v>
      </c>
      <c r="D57" t="s">
        <v>6</v>
      </c>
    </row>
    <row r="58" spans="1:4" x14ac:dyDescent="0.2">
      <c r="A58">
        <v>59</v>
      </c>
      <c r="B58" t="s">
        <v>75</v>
      </c>
      <c r="C58" s="34"/>
      <c r="D58" t="s">
        <v>20</v>
      </c>
    </row>
    <row r="59" spans="1:4" x14ac:dyDescent="0.2">
      <c r="A59" s="37">
        <v>60</v>
      </c>
      <c r="B59" s="37" t="s">
        <v>76</v>
      </c>
      <c r="C59" s="58"/>
      <c r="D59" t="s">
        <v>6</v>
      </c>
    </row>
    <row r="60" spans="1:4" x14ac:dyDescent="0.2">
      <c r="A60" s="37">
        <v>61</v>
      </c>
      <c r="B60" s="37" t="s">
        <v>77</v>
      </c>
      <c r="C60" s="58"/>
      <c r="D60" t="s">
        <v>6</v>
      </c>
    </row>
    <row r="61" spans="1:4" x14ac:dyDescent="0.2">
      <c r="A61" s="37">
        <v>62</v>
      </c>
      <c r="B61" s="37" t="s">
        <v>78</v>
      </c>
      <c r="C61" s="58"/>
      <c r="D61" t="s">
        <v>6</v>
      </c>
    </row>
    <row r="62" spans="1:4" x14ac:dyDescent="0.2">
      <c r="A62" s="37">
        <v>63</v>
      </c>
      <c r="B62" s="37" t="s">
        <v>79</v>
      </c>
      <c r="C62" s="58"/>
      <c r="D62" t="s">
        <v>6</v>
      </c>
    </row>
    <row r="63" spans="1:4" x14ac:dyDescent="0.2">
      <c r="A63" s="37">
        <v>64</v>
      </c>
      <c r="B63" s="37" t="s">
        <v>80</v>
      </c>
      <c r="C63" s="44">
        <v>41375</v>
      </c>
      <c r="D63" t="s">
        <v>6</v>
      </c>
    </row>
    <row r="64" spans="1:4" x14ac:dyDescent="0.2">
      <c r="A64" s="37">
        <v>65</v>
      </c>
      <c r="B64" s="37" t="s">
        <v>81</v>
      </c>
      <c r="C64" s="58" t="s">
        <v>82</v>
      </c>
      <c r="D64" t="s">
        <v>6</v>
      </c>
    </row>
    <row r="65" spans="1:4" x14ac:dyDescent="0.2">
      <c r="A65" s="37">
        <v>66</v>
      </c>
      <c r="B65" s="37" t="s">
        <v>83</v>
      </c>
      <c r="C65" s="44">
        <v>41336</v>
      </c>
      <c r="D65" t="s">
        <v>6</v>
      </c>
    </row>
    <row r="66" spans="1:4" x14ac:dyDescent="0.2">
      <c r="A66" s="37" t="s">
        <v>84</v>
      </c>
      <c r="B66" s="37" t="s">
        <v>85</v>
      </c>
      <c r="C66" s="58" t="s">
        <v>86</v>
      </c>
      <c r="D66" t="s">
        <v>6</v>
      </c>
    </row>
    <row r="67" spans="1:4" x14ac:dyDescent="0.2">
      <c r="A67" s="37">
        <v>67</v>
      </c>
      <c r="B67" s="37" t="s">
        <v>87</v>
      </c>
      <c r="C67" s="58" t="s">
        <v>88</v>
      </c>
      <c r="D67" t="s">
        <v>6</v>
      </c>
    </row>
    <row r="68" spans="1:4" x14ac:dyDescent="0.2">
      <c r="A68" s="37">
        <v>68</v>
      </c>
      <c r="B68" s="37" t="s">
        <v>89</v>
      </c>
      <c r="C68" s="58" t="s">
        <v>90</v>
      </c>
      <c r="D68" t="s">
        <v>6</v>
      </c>
    </row>
    <row r="69" spans="1:4" x14ac:dyDescent="0.2">
      <c r="A69">
        <v>69</v>
      </c>
      <c r="B69" t="s">
        <v>91</v>
      </c>
      <c r="C69" s="34" t="s">
        <v>90</v>
      </c>
      <c r="D69" t="s">
        <v>20</v>
      </c>
    </row>
    <row r="70" spans="1:4" x14ac:dyDescent="0.2">
      <c r="A70" s="37">
        <v>70</v>
      </c>
      <c r="B70" s="37" t="s">
        <v>92</v>
      </c>
      <c r="C70" s="58" t="s">
        <v>93</v>
      </c>
      <c r="D70" t="s">
        <v>6</v>
      </c>
    </row>
    <row r="71" spans="1:4" x14ac:dyDescent="0.2">
      <c r="A71">
        <v>71</v>
      </c>
      <c r="B71" t="s">
        <v>94</v>
      </c>
      <c r="C71" s="127">
        <v>41339</v>
      </c>
      <c r="D71" t="s">
        <v>16</v>
      </c>
    </row>
    <row r="72" spans="1:4" x14ac:dyDescent="0.2">
      <c r="A72">
        <v>72</v>
      </c>
      <c r="B72" t="s">
        <v>95</v>
      </c>
      <c r="C72" s="127">
        <v>41461</v>
      </c>
      <c r="D72" t="s">
        <v>16</v>
      </c>
    </row>
    <row r="73" spans="1:4" x14ac:dyDescent="0.2">
      <c r="A73">
        <v>73</v>
      </c>
      <c r="B73" t="s">
        <v>96</v>
      </c>
      <c r="C73" s="127">
        <v>41461</v>
      </c>
      <c r="D73" t="s">
        <v>16</v>
      </c>
    </row>
    <row r="74" spans="1:4" x14ac:dyDescent="0.2">
      <c r="A74" s="10">
        <v>73</v>
      </c>
      <c r="B74" s="10" t="s">
        <v>96</v>
      </c>
      <c r="C74" s="83">
        <v>41461</v>
      </c>
      <c r="D74" t="s">
        <v>6</v>
      </c>
    </row>
    <row r="75" spans="1:4" x14ac:dyDescent="0.2">
      <c r="A75">
        <v>74</v>
      </c>
      <c r="B75" t="s">
        <v>97</v>
      </c>
      <c r="C75" s="127">
        <v>41461</v>
      </c>
      <c r="D75" t="s">
        <v>16</v>
      </c>
    </row>
    <row r="76" spans="1:4" x14ac:dyDescent="0.2">
      <c r="A76">
        <v>75</v>
      </c>
      <c r="B76" t="s">
        <v>98</v>
      </c>
      <c r="C76" s="127">
        <v>41584</v>
      </c>
      <c r="D76" t="s">
        <v>16</v>
      </c>
    </row>
    <row r="77" spans="1:4" x14ac:dyDescent="0.2">
      <c r="A77">
        <v>76</v>
      </c>
      <c r="B77" t="s">
        <v>99</v>
      </c>
      <c r="C77" s="34" t="s">
        <v>100</v>
      </c>
      <c r="D77" t="s">
        <v>16</v>
      </c>
    </row>
    <row r="78" spans="1:4" x14ac:dyDescent="0.2">
      <c r="A78" s="37">
        <v>76</v>
      </c>
      <c r="B78" s="37" t="s">
        <v>101</v>
      </c>
      <c r="C78" s="44">
        <v>41339</v>
      </c>
      <c r="D78" t="s">
        <v>6</v>
      </c>
    </row>
    <row r="79" spans="1:4" x14ac:dyDescent="0.2">
      <c r="A79">
        <v>77</v>
      </c>
      <c r="B79" t="s">
        <v>102</v>
      </c>
      <c r="C79" s="34" t="s">
        <v>103</v>
      </c>
      <c r="D79" t="s">
        <v>16</v>
      </c>
    </row>
    <row r="80" spans="1:4" x14ac:dyDescent="0.2">
      <c r="A80">
        <v>77</v>
      </c>
      <c r="B80" t="s">
        <v>104</v>
      </c>
      <c r="C80" s="34" t="s">
        <v>105</v>
      </c>
      <c r="D80" t="s">
        <v>6</v>
      </c>
    </row>
    <row r="81" spans="1:4" x14ac:dyDescent="0.2">
      <c r="A81">
        <v>78</v>
      </c>
      <c r="B81" t="s">
        <v>106</v>
      </c>
      <c r="C81" s="127">
        <v>41282</v>
      </c>
      <c r="D81" t="s">
        <v>16</v>
      </c>
    </row>
    <row r="82" spans="1:4" x14ac:dyDescent="0.2">
      <c r="A82">
        <v>78</v>
      </c>
      <c r="B82" t="s">
        <v>107</v>
      </c>
      <c r="C82" s="34" t="s">
        <v>108</v>
      </c>
      <c r="D82" t="s">
        <v>6</v>
      </c>
    </row>
    <row r="83" spans="1:4" ht="25.5" x14ac:dyDescent="0.2">
      <c r="A83">
        <v>79</v>
      </c>
      <c r="B83" t="s">
        <v>109</v>
      </c>
      <c r="C83" s="34" t="s">
        <v>110</v>
      </c>
      <c r="D83" t="s">
        <v>16</v>
      </c>
    </row>
    <row r="84" spans="1:4" x14ac:dyDescent="0.2">
      <c r="A84">
        <v>79</v>
      </c>
      <c r="B84" t="s">
        <v>111</v>
      </c>
      <c r="C84" s="34" t="s">
        <v>108</v>
      </c>
      <c r="D84" t="s">
        <v>6</v>
      </c>
    </row>
    <row r="85" spans="1:4" x14ac:dyDescent="0.2">
      <c r="A85">
        <v>79</v>
      </c>
      <c r="B85" t="s">
        <v>112</v>
      </c>
      <c r="C85" s="127">
        <v>41616</v>
      </c>
      <c r="D85" t="s">
        <v>6</v>
      </c>
    </row>
    <row r="86" spans="1:4" x14ac:dyDescent="0.2">
      <c r="A86">
        <v>80</v>
      </c>
      <c r="B86" t="s">
        <v>113</v>
      </c>
      <c r="C86" s="34" t="s">
        <v>114</v>
      </c>
      <c r="D86" t="s">
        <v>16</v>
      </c>
    </row>
    <row r="87" spans="1:4" x14ac:dyDescent="0.2">
      <c r="A87">
        <v>80</v>
      </c>
      <c r="B87" t="s">
        <v>115</v>
      </c>
      <c r="C87" s="34" t="s">
        <v>108</v>
      </c>
      <c r="D87" t="s">
        <v>6</v>
      </c>
    </row>
    <row r="88" spans="1:4" x14ac:dyDescent="0.2">
      <c r="A88">
        <v>81</v>
      </c>
      <c r="B88" t="s">
        <v>116</v>
      </c>
      <c r="C88" s="127">
        <v>41463</v>
      </c>
      <c r="D88" t="s">
        <v>16</v>
      </c>
    </row>
    <row r="89" spans="1:4" x14ac:dyDescent="0.2">
      <c r="A89">
        <v>81</v>
      </c>
      <c r="B89" t="s">
        <v>117</v>
      </c>
      <c r="C89" s="34" t="s">
        <v>108</v>
      </c>
      <c r="D89" t="s">
        <v>6</v>
      </c>
    </row>
    <row r="90" spans="1:4" x14ac:dyDescent="0.2">
      <c r="A90">
        <v>82</v>
      </c>
      <c r="B90" t="s">
        <v>118</v>
      </c>
      <c r="C90" s="34"/>
      <c r="D90" t="s">
        <v>16</v>
      </c>
    </row>
    <row r="91" spans="1:4" x14ac:dyDescent="0.2">
      <c r="A91">
        <v>82</v>
      </c>
      <c r="B91" t="s">
        <v>119</v>
      </c>
      <c r="C91" s="34" t="s">
        <v>108</v>
      </c>
      <c r="D91" t="s">
        <v>6</v>
      </c>
    </row>
    <row r="92" spans="1:4" ht="25.5" x14ac:dyDescent="0.2">
      <c r="A92">
        <v>83</v>
      </c>
      <c r="B92" t="s">
        <v>120</v>
      </c>
      <c r="C92" s="34" t="s">
        <v>108</v>
      </c>
      <c r="D92" t="s">
        <v>6</v>
      </c>
    </row>
    <row r="93" spans="1:4" x14ac:dyDescent="0.2">
      <c r="A93">
        <v>84</v>
      </c>
      <c r="B93" t="s">
        <v>121</v>
      </c>
      <c r="C93" s="34" t="s">
        <v>108</v>
      </c>
      <c r="D93" t="s">
        <v>6</v>
      </c>
    </row>
    <row r="94" spans="1:4" x14ac:dyDescent="0.2">
      <c r="A94">
        <v>85</v>
      </c>
      <c r="B94" t="s">
        <v>122</v>
      </c>
      <c r="C94" s="34" t="s">
        <v>108</v>
      </c>
      <c r="D94" t="s">
        <v>6</v>
      </c>
    </row>
    <row r="95" spans="1:4" x14ac:dyDescent="0.2">
      <c r="A95">
        <v>86</v>
      </c>
      <c r="B95" t="s">
        <v>123</v>
      </c>
      <c r="C95" s="34" t="s">
        <v>108</v>
      </c>
      <c r="D95" t="s">
        <v>6</v>
      </c>
    </row>
    <row r="96" spans="1:4" x14ac:dyDescent="0.2">
      <c r="A96">
        <v>87</v>
      </c>
      <c r="B96" t="s">
        <v>124</v>
      </c>
      <c r="C96" s="34" t="s">
        <v>125</v>
      </c>
      <c r="D96" t="s">
        <v>16</v>
      </c>
    </row>
    <row r="97" spans="1:5" x14ac:dyDescent="0.2">
      <c r="A97">
        <v>88</v>
      </c>
      <c r="B97" t="s">
        <v>126</v>
      </c>
      <c r="C97" s="34" t="s">
        <v>125</v>
      </c>
      <c r="D97" t="s">
        <v>20</v>
      </c>
    </row>
    <row r="98" spans="1:5" x14ac:dyDescent="0.2">
      <c r="A98">
        <v>89</v>
      </c>
      <c r="B98" t="s">
        <v>127</v>
      </c>
      <c r="C98" s="34" t="s">
        <v>128</v>
      </c>
      <c r="D98" t="s">
        <v>16</v>
      </c>
    </row>
    <row r="99" spans="1:5" x14ac:dyDescent="0.2">
      <c r="A99">
        <v>90</v>
      </c>
      <c r="B99" t="s">
        <v>129</v>
      </c>
      <c r="C99" s="127">
        <v>41342</v>
      </c>
      <c r="D99" t="s">
        <v>16</v>
      </c>
    </row>
    <row r="100" spans="1:5" x14ac:dyDescent="0.2">
      <c r="A100">
        <v>91</v>
      </c>
      <c r="B100" t="s">
        <v>130</v>
      </c>
      <c r="C100" s="127">
        <v>41342</v>
      </c>
      <c r="D100" t="s">
        <v>16</v>
      </c>
    </row>
    <row r="101" spans="1:5" x14ac:dyDescent="0.2">
      <c r="A101">
        <v>92</v>
      </c>
      <c r="B101" t="s">
        <v>131</v>
      </c>
      <c r="C101" s="34" t="s">
        <v>132</v>
      </c>
      <c r="D101" t="s">
        <v>16</v>
      </c>
    </row>
    <row r="102" spans="1:5" x14ac:dyDescent="0.2">
      <c r="A102">
        <v>93</v>
      </c>
      <c r="B102" t="s">
        <v>133</v>
      </c>
      <c r="C102" s="34" t="s">
        <v>134</v>
      </c>
      <c r="D102" t="s">
        <v>135</v>
      </c>
      <c r="E102" t="s">
        <v>136</v>
      </c>
    </row>
    <row r="103" spans="1:5" x14ac:dyDescent="0.2">
      <c r="A103">
        <v>94</v>
      </c>
      <c r="B103" t="s">
        <v>137</v>
      </c>
      <c r="C103" s="34" t="s">
        <v>134</v>
      </c>
      <c r="D103" t="s">
        <v>6</v>
      </c>
    </row>
    <row r="104" spans="1:5" x14ac:dyDescent="0.2">
      <c r="A104">
        <v>95</v>
      </c>
      <c r="B104" t="s">
        <v>138</v>
      </c>
      <c r="C104" s="127">
        <v>41617</v>
      </c>
      <c r="D104" t="s">
        <v>16</v>
      </c>
    </row>
    <row r="105" spans="1:5" x14ac:dyDescent="0.2">
      <c r="A105">
        <v>96</v>
      </c>
      <c r="B105" t="s">
        <v>139</v>
      </c>
      <c r="C105" s="34" t="s">
        <v>140</v>
      </c>
      <c r="D105" t="s">
        <v>141</v>
      </c>
      <c r="E105" t="s">
        <v>142</v>
      </c>
    </row>
    <row r="106" spans="1:5" x14ac:dyDescent="0.2">
      <c r="A106">
        <v>97</v>
      </c>
      <c r="B106" t="s">
        <v>143</v>
      </c>
      <c r="C106" s="34" t="s">
        <v>144</v>
      </c>
      <c r="D106" t="s">
        <v>145</v>
      </c>
    </row>
    <row r="107" spans="1:5" x14ac:dyDescent="0.2">
      <c r="A107">
        <v>98</v>
      </c>
      <c r="B107" t="s">
        <v>146</v>
      </c>
      <c r="C107" s="34" t="s">
        <v>144</v>
      </c>
      <c r="D107" t="s">
        <v>145</v>
      </c>
    </row>
    <row r="108" spans="1:5" x14ac:dyDescent="0.2">
      <c r="A108">
        <v>99</v>
      </c>
      <c r="B108" t="s">
        <v>147</v>
      </c>
      <c r="C108" s="34" t="s">
        <v>148</v>
      </c>
      <c r="D108" t="s">
        <v>145</v>
      </c>
    </row>
    <row r="109" spans="1:5" x14ac:dyDescent="0.2">
      <c r="A109">
        <v>100</v>
      </c>
      <c r="B109" t="s">
        <v>149</v>
      </c>
      <c r="C109" s="34" t="s">
        <v>150</v>
      </c>
      <c r="D109" t="s">
        <v>16</v>
      </c>
    </row>
    <row r="110" spans="1:5" x14ac:dyDescent="0.2">
      <c r="A110">
        <v>101</v>
      </c>
      <c r="B110" t="s">
        <v>151</v>
      </c>
      <c r="C110" s="34" t="s">
        <v>150</v>
      </c>
      <c r="D110" t="s">
        <v>16</v>
      </c>
    </row>
    <row r="111" spans="1:5" x14ac:dyDescent="0.2">
      <c r="A111">
        <v>102</v>
      </c>
      <c r="B111" t="s">
        <v>152</v>
      </c>
      <c r="C111" s="34" t="s">
        <v>150</v>
      </c>
      <c r="D111" t="s">
        <v>16</v>
      </c>
    </row>
    <row r="112" spans="1:5" x14ac:dyDescent="0.2">
      <c r="A112">
        <v>103</v>
      </c>
      <c r="B112" t="s">
        <v>153</v>
      </c>
      <c r="C112" s="34" t="s">
        <v>150</v>
      </c>
      <c r="D112" t="s">
        <v>16</v>
      </c>
    </row>
    <row r="113" spans="1:4" x14ac:dyDescent="0.2">
      <c r="A113">
        <v>104</v>
      </c>
      <c r="B113" t="s">
        <v>154</v>
      </c>
      <c r="C113" s="34" t="s">
        <v>150</v>
      </c>
      <c r="D113" t="s">
        <v>16</v>
      </c>
    </row>
    <row r="114" spans="1:4" x14ac:dyDescent="0.2">
      <c r="A114">
        <v>105</v>
      </c>
      <c r="B114" t="s">
        <v>155</v>
      </c>
      <c r="C114" s="34" t="s">
        <v>150</v>
      </c>
      <c r="D114" t="s">
        <v>156</v>
      </c>
    </row>
    <row r="115" spans="1:4" x14ac:dyDescent="0.2">
      <c r="A115">
        <v>106</v>
      </c>
      <c r="B115" t="s">
        <v>157</v>
      </c>
      <c r="C115" s="34" t="s">
        <v>150</v>
      </c>
      <c r="D115" t="s">
        <v>16</v>
      </c>
    </row>
    <row r="116" spans="1:4" x14ac:dyDescent="0.2">
      <c r="A116">
        <v>107</v>
      </c>
      <c r="B116" t="s">
        <v>158</v>
      </c>
      <c r="C116" s="34" t="s">
        <v>159</v>
      </c>
      <c r="D116" t="s">
        <v>16</v>
      </c>
    </row>
    <row r="117" spans="1:4" x14ac:dyDescent="0.2">
      <c r="A117">
        <v>108</v>
      </c>
      <c r="B117" t="s">
        <v>160</v>
      </c>
      <c r="C117" s="34" t="s">
        <v>161</v>
      </c>
      <c r="D117" t="s">
        <v>162</v>
      </c>
    </row>
    <row r="118" spans="1:4" ht="25.5" x14ac:dyDescent="0.2">
      <c r="A118">
        <v>109</v>
      </c>
      <c r="B118" t="s">
        <v>163</v>
      </c>
      <c r="C118" s="34" t="s">
        <v>161</v>
      </c>
      <c r="D118" t="s">
        <v>16</v>
      </c>
    </row>
    <row r="119" spans="1:4" ht="25.5" x14ac:dyDescent="0.2">
      <c r="A119">
        <v>110</v>
      </c>
      <c r="B119" t="s">
        <v>164</v>
      </c>
      <c r="C119" s="127">
        <v>41285</v>
      </c>
      <c r="D119" t="s">
        <v>16</v>
      </c>
    </row>
    <row r="120" spans="1:4" x14ac:dyDescent="0.2">
      <c r="A120">
        <v>111</v>
      </c>
      <c r="B120" t="s">
        <v>165</v>
      </c>
      <c r="C120" s="127">
        <v>41436</v>
      </c>
      <c r="D120" t="s">
        <v>16</v>
      </c>
    </row>
    <row r="121" spans="1:4" x14ac:dyDescent="0.2">
      <c r="A121">
        <v>112</v>
      </c>
      <c r="B121" t="s">
        <v>166</v>
      </c>
      <c r="C121" s="127">
        <v>41466</v>
      </c>
      <c r="D121" t="s">
        <v>16</v>
      </c>
    </row>
    <row r="122" spans="1:4" ht="25.5" x14ac:dyDescent="0.2">
      <c r="A122">
        <v>113</v>
      </c>
      <c r="B122" t="s">
        <v>167</v>
      </c>
      <c r="C122" s="127">
        <v>41456</v>
      </c>
      <c r="D122" t="s">
        <v>156</v>
      </c>
    </row>
    <row r="123" spans="1:4" x14ac:dyDescent="0.2">
      <c r="A123">
        <v>114</v>
      </c>
      <c r="B123" t="s">
        <v>168</v>
      </c>
      <c r="C123" s="127">
        <v>6615951</v>
      </c>
      <c r="D123" t="s">
        <v>156</v>
      </c>
    </row>
    <row r="124" spans="1:4" x14ac:dyDescent="0.2">
      <c r="A124">
        <v>115</v>
      </c>
      <c r="B124" t="s">
        <v>169</v>
      </c>
      <c r="C124" s="127">
        <v>6615951</v>
      </c>
      <c r="D124" t="s">
        <v>156</v>
      </c>
    </row>
    <row r="125" spans="1:4" ht="25.5" x14ac:dyDescent="0.2">
      <c r="A125">
        <v>116</v>
      </c>
      <c r="B125" t="s">
        <v>170</v>
      </c>
      <c r="C125" s="127">
        <v>41586</v>
      </c>
      <c r="D125" t="s">
        <v>156</v>
      </c>
    </row>
    <row r="126" spans="1:4" x14ac:dyDescent="0.2">
      <c r="A126">
        <v>117</v>
      </c>
      <c r="B126" t="s">
        <v>171</v>
      </c>
      <c r="C126" s="34" t="s">
        <v>172</v>
      </c>
      <c r="D126" t="s">
        <v>16</v>
      </c>
    </row>
    <row r="127" spans="1:4" x14ac:dyDescent="0.2">
      <c r="A127">
        <v>118</v>
      </c>
      <c r="B127" t="s">
        <v>173</v>
      </c>
      <c r="C127" s="34" t="s">
        <v>174</v>
      </c>
      <c r="D127" t="s">
        <v>145</v>
      </c>
    </row>
    <row r="128" spans="1:4" x14ac:dyDescent="0.2">
      <c r="A128">
        <v>119</v>
      </c>
      <c r="B128" t="s">
        <v>175</v>
      </c>
      <c r="C128" s="34" t="s">
        <v>176</v>
      </c>
      <c r="D128" t="s">
        <v>156</v>
      </c>
    </row>
    <row r="129" spans="1:5" x14ac:dyDescent="0.2">
      <c r="A129">
        <v>120</v>
      </c>
      <c r="B129" t="s">
        <v>177</v>
      </c>
      <c r="C129" s="34" t="s">
        <v>176</v>
      </c>
      <c r="D129" t="s">
        <v>16</v>
      </c>
    </row>
    <row r="130" spans="1:5" x14ac:dyDescent="0.2">
      <c r="A130">
        <v>121</v>
      </c>
      <c r="B130" t="s">
        <v>178</v>
      </c>
      <c r="C130" s="34" t="s">
        <v>179</v>
      </c>
      <c r="D130" t="s">
        <v>156</v>
      </c>
    </row>
    <row r="131" spans="1:5" x14ac:dyDescent="0.2">
      <c r="A131">
        <v>122</v>
      </c>
      <c r="B131" t="s">
        <v>180</v>
      </c>
      <c r="C131" s="34" t="s">
        <v>179</v>
      </c>
      <c r="D131" t="s">
        <v>156</v>
      </c>
    </row>
    <row r="132" spans="1:5" ht="25.5" x14ac:dyDescent="0.2">
      <c r="A132">
        <v>123</v>
      </c>
      <c r="B132" t="s">
        <v>181</v>
      </c>
      <c r="C132" s="127">
        <v>41701</v>
      </c>
      <c r="D132" t="s">
        <v>156</v>
      </c>
    </row>
    <row r="133" spans="1:5" x14ac:dyDescent="0.2">
      <c r="A133">
        <v>124</v>
      </c>
      <c r="B133" t="s">
        <v>182</v>
      </c>
      <c r="C133" s="34" t="s">
        <v>183</v>
      </c>
      <c r="D133" t="s">
        <v>156</v>
      </c>
    </row>
    <row r="134" spans="1:5" x14ac:dyDescent="0.2">
      <c r="A134">
        <v>125</v>
      </c>
      <c r="B134" t="s">
        <v>184</v>
      </c>
      <c r="C134" s="34" t="s">
        <v>185</v>
      </c>
      <c r="D134" t="s">
        <v>156</v>
      </c>
    </row>
    <row r="135" spans="1:5" x14ac:dyDescent="0.2">
      <c r="A135">
        <v>126</v>
      </c>
      <c r="B135" t="s">
        <v>186</v>
      </c>
      <c r="C135" s="34" t="s">
        <v>187</v>
      </c>
      <c r="D135" t="s">
        <v>16</v>
      </c>
    </row>
    <row r="136" spans="1:5" x14ac:dyDescent="0.2">
      <c r="A136">
        <v>129</v>
      </c>
      <c r="B136" t="s">
        <v>188</v>
      </c>
      <c r="C136" s="127">
        <v>41855</v>
      </c>
      <c r="D136" t="s">
        <v>189</v>
      </c>
    </row>
    <row r="137" spans="1:5" x14ac:dyDescent="0.2">
      <c r="A137">
        <v>130</v>
      </c>
      <c r="B137" t="s">
        <v>190</v>
      </c>
      <c r="C137" s="127">
        <v>41947</v>
      </c>
      <c r="D137" t="s">
        <v>156</v>
      </c>
      <c r="E137" t="s">
        <v>191</v>
      </c>
    </row>
    <row r="138" spans="1:5" x14ac:dyDescent="0.2">
      <c r="A138">
        <v>131</v>
      </c>
      <c r="B138" t="s">
        <v>192</v>
      </c>
      <c r="C138" s="34" t="s">
        <v>193</v>
      </c>
      <c r="D138" t="s">
        <v>156</v>
      </c>
      <c r="E138" t="s">
        <v>194</v>
      </c>
    </row>
    <row r="139" spans="1:5" ht="25.5" x14ac:dyDescent="0.2">
      <c r="A139">
        <v>132</v>
      </c>
      <c r="B139" t="s">
        <v>195</v>
      </c>
      <c r="C139" s="34"/>
      <c r="D139" t="s">
        <v>156</v>
      </c>
      <c r="E139" t="s">
        <v>196</v>
      </c>
    </row>
    <row r="140" spans="1:5" x14ac:dyDescent="0.2">
      <c r="A140">
        <v>133</v>
      </c>
      <c r="B140" t="s">
        <v>197</v>
      </c>
      <c r="C140" s="34"/>
      <c r="D140" t="s">
        <v>156</v>
      </c>
      <c r="E140" t="s">
        <v>198</v>
      </c>
    </row>
    <row r="141" spans="1:5" x14ac:dyDescent="0.2">
      <c r="A141">
        <v>134</v>
      </c>
      <c r="B141" t="s">
        <v>199</v>
      </c>
      <c r="C141" s="34"/>
      <c r="D141" t="s">
        <v>156</v>
      </c>
      <c r="E141" t="s">
        <v>200</v>
      </c>
    </row>
    <row r="142" spans="1:5" x14ac:dyDescent="0.2">
      <c r="A142">
        <v>135</v>
      </c>
      <c r="B142" t="s">
        <v>201</v>
      </c>
      <c r="C142" s="127">
        <v>41767</v>
      </c>
      <c r="D142" t="s">
        <v>156</v>
      </c>
      <c r="E142" t="s">
        <v>202</v>
      </c>
    </row>
    <row r="143" spans="1:5" x14ac:dyDescent="0.2">
      <c r="A143">
        <v>136</v>
      </c>
      <c r="B143" t="s">
        <v>203</v>
      </c>
      <c r="C143" s="34"/>
    </row>
    <row r="144" spans="1:5" x14ac:dyDescent="0.2">
      <c r="A144">
        <v>137</v>
      </c>
      <c r="B144" t="s">
        <v>204</v>
      </c>
      <c r="C144" s="34"/>
    </row>
    <row r="145" spans="1:5" x14ac:dyDescent="0.2">
      <c r="A145">
        <v>138</v>
      </c>
      <c r="B145" t="s">
        <v>205</v>
      </c>
      <c r="C145" s="34"/>
    </row>
    <row r="146" spans="1:5" x14ac:dyDescent="0.2">
      <c r="A146">
        <v>139</v>
      </c>
      <c r="B146" t="s">
        <v>206</v>
      </c>
      <c r="C146" s="34"/>
    </row>
    <row r="147" spans="1:5" x14ac:dyDescent="0.2">
      <c r="A147">
        <v>140</v>
      </c>
      <c r="B147" t="s">
        <v>207</v>
      </c>
      <c r="C147" s="127">
        <v>41981</v>
      </c>
      <c r="D147" t="s">
        <v>156</v>
      </c>
      <c r="E147" t="s">
        <v>208</v>
      </c>
    </row>
    <row r="148" spans="1:5" x14ac:dyDescent="0.2">
      <c r="A148">
        <v>141</v>
      </c>
      <c r="B148" t="s">
        <v>209</v>
      </c>
      <c r="C148" s="34" t="s">
        <v>210</v>
      </c>
      <c r="D148" t="s">
        <v>156</v>
      </c>
      <c r="E148" t="s">
        <v>211</v>
      </c>
    </row>
    <row r="149" spans="1:5" x14ac:dyDescent="0.2">
      <c r="A149">
        <v>142</v>
      </c>
      <c r="B149" t="s">
        <v>212</v>
      </c>
      <c r="C149" s="34" t="s">
        <v>213</v>
      </c>
      <c r="D149" t="s">
        <v>214</v>
      </c>
      <c r="E149" t="s">
        <v>202</v>
      </c>
    </row>
    <row r="150" spans="1:5" x14ac:dyDescent="0.2">
      <c r="A150">
        <v>143</v>
      </c>
      <c r="B150" t="s">
        <v>215</v>
      </c>
      <c r="C150" s="34" t="s">
        <v>216</v>
      </c>
      <c r="D150" t="s">
        <v>156</v>
      </c>
      <c r="E150" t="s">
        <v>217</v>
      </c>
    </row>
    <row r="151" spans="1:5" x14ac:dyDescent="0.2">
      <c r="A151">
        <v>144</v>
      </c>
      <c r="B151" t="s">
        <v>218</v>
      </c>
      <c r="C151" s="127">
        <v>41646</v>
      </c>
      <c r="D151" t="s">
        <v>219</v>
      </c>
      <c r="E151" t="s">
        <v>194</v>
      </c>
    </row>
    <row r="152" spans="1:5" ht="25.5" x14ac:dyDescent="0.2">
      <c r="A152">
        <v>145</v>
      </c>
      <c r="B152" t="s">
        <v>220</v>
      </c>
      <c r="C152" s="127">
        <v>41802</v>
      </c>
      <c r="D152" t="s">
        <v>156</v>
      </c>
      <c r="E152" t="s">
        <v>221</v>
      </c>
    </row>
    <row r="153" spans="1:5" ht="25.5" x14ac:dyDescent="0.2">
      <c r="A153">
        <v>146</v>
      </c>
      <c r="B153" t="s">
        <v>222</v>
      </c>
      <c r="C153" s="127">
        <v>41955</v>
      </c>
      <c r="D153" t="s">
        <v>156</v>
      </c>
      <c r="E153" t="s">
        <v>223</v>
      </c>
    </row>
    <row r="154" spans="1:5" x14ac:dyDescent="0.2">
      <c r="A154">
        <v>147</v>
      </c>
      <c r="B154" t="s">
        <v>224</v>
      </c>
      <c r="C154" s="127">
        <v>41792</v>
      </c>
      <c r="D154" t="s">
        <v>156</v>
      </c>
      <c r="E154" t="s">
        <v>225</v>
      </c>
    </row>
    <row r="155" spans="1:5" ht="25.5" x14ac:dyDescent="0.2">
      <c r="A155">
        <v>148</v>
      </c>
      <c r="B155" t="s">
        <v>226</v>
      </c>
      <c r="C155" s="127">
        <v>41884</v>
      </c>
      <c r="D155" t="s">
        <v>156</v>
      </c>
      <c r="E155" t="s">
        <v>227</v>
      </c>
    </row>
    <row r="156" spans="1:5" x14ac:dyDescent="0.2">
      <c r="A156">
        <v>149</v>
      </c>
      <c r="B156" t="s">
        <v>228</v>
      </c>
      <c r="C156" s="127">
        <v>42279</v>
      </c>
      <c r="D156" t="s">
        <v>156</v>
      </c>
      <c r="E156" t="s">
        <v>229</v>
      </c>
    </row>
    <row r="157" spans="1:5" ht="25.5" x14ac:dyDescent="0.2">
      <c r="A157">
        <v>150</v>
      </c>
      <c r="B157" t="s">
        <v>230</v>
      </c>
      <c r="C157" s="127">
        <v>42279</v>
      </c>
      <c r="D157" t="s">
        <v>156</v>
      </c>
      <c r="E157" t="s">
        <v>231</v>
      </c>
    </row>
    <row r="158" spans="1:5" x14ac:dyDescent="0.2">
      <c r="A158">
        <v>151</v>
      </c>
      <c r="B158" t="s">
        <v>232</v>
      </c>
      <c r="C158" s="127">
        <v>42310</v>
      </c>
      <c r="D158" t="s">
        <v>156</v>
      </c>
      <c r="E158" t="s">
        <v>194</v>
      </c>
    </row>
    <row r="159" spans="1:5" x14ac:dyDescent="0.2">
      <c r="A159">
        <v>152</v>
      </c>
      <c r="B159" t="s">
        <v>233</v>
      </c>
      <c r="C159" s="127">
        <v>42310</v>
      </c>
      <c r="D159" t="s">
        <v>156</v>
      </c>
      <c r="E159" t="s">
        <v>202</v>
      </c>
    </row>
    <row r="160" spans="1:5" ht="25.5" x14ac:dyDescent="0.2">
      <c r="A160">
        <v>153</v>
      </c>
      <c r="B160" t="s">
        <v>234</v>
      </c>
      <c r="C160" s="127">
        <v>42310</v>
      </c>
      <c r="D160" t="s">
        <v>156</v>
      </c>
      <c r="E160" t="s">
        <v>202</v>
      </c>
    </row>
    <row r="161" spans="1:5" x14ac:dyDescent="0.2">
      <c r="A161">
        <v>154</v>
      </c>
      <c r="B161" t="s">
        <v>235</v>
      </c>
      <c r="C161" s="127">
        <v>42310</v>
      </c>
      <c r="D161" t="s">
        <v>156</v>
      </c>
      <c r="E161" t="s">
        <v>202</v>
      </c>
    </row>
    <row r="162" spans="1:5" x14ac:dyDescent="0.2">
      <c r="A162">
        <v>155</v>
      </c>
      <c r="B162" t="s">
        <v>236</v>
      </c>
      <c r="C162" s="127">
        <v>42310</v>
      </c>
      <c r="D162" t="s">
        <v>156</v>
      </c>
      <c r="E162" t="s">
        <v>202</v>
      </c>
    </row>
    <row r="163" spans="1:5" x14ac:dyDescent="0.2">
      <c r="A163">
        <v>156</v>
      </c>
      <c r="B163" t="s">
        <v>237</v>
      </c>
      <c r="C163" s="127">
        <v>42340</v>
      </c>
      <c r="D163" t="s">
        <v>156</v>
      </c>
      <c r="E163" t="s">
        <v>202</v>
      </c>
    </row>
    <row r="164" spans="1:5" ht="25.5" x14ac:dyDescent="0.2">
      <c r="A164">
        <v>157</v>
      </c>
      <c r="B164" t="s">
        <v>238</v>
      </c>
      <c r="C164" s="34" t="s">
        <v>239</v>
      </c>
      <c r="D164" t="s">
        <v>156</v>
      </c>
      <c r="E164" t="s">
        <v>240</v>
      </c>
    </row>
    <row r="165" spans="1:5" x14ac:dyDescent="0.2">
      <c r="A165">
        <v>158</v>
      </c>
      <c r="B165" t="s">
        <v>241</v>
      </c>
      <c r="C165" s="34" t="s">
        <v>242</v>
      </c>
      <c r="D165" t="s">
        <v>156</v>
      </c>
      <c r="E165" t="s">
        <v>243</v>
      </c>
    </row>
    <row r="166" spans="1:5" x14ac:dyDescent="0.2">
      <c r="A166">
        <v>159</v>
      </c>
      <c r="B166" t="s">
        <v>244</v>
      </c>
      <c r="C166" s="34" t="s">
        <v>245</v>
      </c>
      <c r="D166" t="s">
        <v>156</v>
      </c>
      <c r="E166" t="s">
        <v>246</v>
      </c>
    </row>
    <row r="167" spans="1:5" x14ac:dyDescent="0.2">
      <c r="A167">
        <v>160</v>
      </c>
      <c r="B167" t="s">
        <v>247</v>
      </c>
      <c r="C167" s="34" t="s">
        <v>248</v>
      </c>
      <c r="D167" t="s">
        <v>156</v>
      </c>
      <c r="E167" t="s">
        <v>249</v>
      </c>
    </row>
    <row r="168" spans="1:5" ht="25.5" x14ac:dyDescent="0.2">
      <c r="A168">
        <v>161</v>
      </c>
      <c r="B168" t="s">
        <v>250</v>
      </c>
      <c r="C168" s="127">
        <v>42038</v>
      </c>
      <c r="D168" t="s">
        <v>156</v>
      </c>
      <c r="E168" t="s">
        <v>251</v>
      </c>
    </row>
    <row r="169" spans="1:5" ht="38.25" x14ac:dyDescent="0.2">
      <c r="A169">
        <v>162</v>
      </c>
      <c r="B169" t="s">
        <v>252</v>
      </c>
      <c r="C169" s="127">
        <v>42038</v>
      </c>
      <c r="D169" t="s">
        <v>156</v>
      </c>
      <c r="E169" t="s">
        <v>251</v>
      </c>
    </row>
    <row r="170" spans="1:5" x14ac:dyDescent="0.2">
      <c r="C170" s="34"/>
    </row>
    <row r="171" spans="1:5" x14ac:dyDescent="0.2">
      <c r="C171" s="34"/>
    </row>
    <row r="172" spans="1:5" x14ac:dyDescent="0.2">
      <c r="C172" s="34"/>
    </row>
    <row r="173" spans="1:5" x14ac:dyDescent="0.2">
      <c r="C173" s="34"/>
    </row>
    <row r="174" spans="1:5" x14ac:dyDescent="0.2">
      <c r="C174" s="34"/>
    </row>
    <row r="175" spans="1:5" x14ac:dyDescent="0.2">
      <c r="C175" s="34"/>
    </row>
    <row r="176" spans="1:5" x14ac:dyDescent="0.2">
      <c r="C176" s="34"/>
    </row>
    <row r="177" spans="2:3" x14ac:dyDescent="0.2">
      <c r="C177" s="34"/>
    </row>
    <row r="178" spans="2:3" x14ac:dyDescent="0.2">
      <c r="C178" s="34"/>
    </row>
    <row r="179" spans="2:3" x14ac:dyDescent="0.2">
      <c r="C179" s="34"/>
    </row>
    <row r="180" spans="2:3" x14ac:dyDescent="0.2">
      <c r="C180" s="34"/>
    </row>
    <row r="181" spans="2:3" x14ac:dyDescent="0.2">
      <c r="C181" s="34"/>
    </row>
    <row r="182" spans="2:3" x14ac:dyDescent="0.2">
      <c r="C182" s="34"/>
    </row>
    <row r="183" spans="2:3" x14ac:dyDescent="0.2">
      <c r="B183" t="s">
        <v>253</v>
      </c>
      <c r="C183" s="34"/>
    </row>
    <row r="184" spans="2:3" x14ac:dyDescent="0.2">
      <c r="C184" s="34"/>
    </row>
    <row r="185" spans="2:3" x14ac:dyDescent="0.2">
      <c r="C185" s="34"/>
    </row>
    <row r="186" spans="2:3" x14ac:dyDescent="0.2">
      <c r="C186" s="34"/>
    </row>
    <row r="187" spans="2:3" x14ac:dyDescent="0.2">
      <c r="C187" s="34"/>
    </row>
    <row r="188" spans="2:3" x14ac:dyDescent="0.2">
      <c r="C188" s="34"/>
    </row>
    <row r="189" spans="2:3" x14ac:dyDescent="0.2">
      <c r="C189" s="34"/>
    </row>
    <row r="190" spans="2:3" x14ac:dyDescent="0.2">
      <c r="C190" s="34"/>
    </row>
    <row r="191" spans="2:3" x14ac:dyDescent="0.2">
      <c r="C191"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3"/>
  <sheetViews>
    <sheetView tabSelected="1" workbookViewId="0"/>
  </sheetViews>
  <sheetFormatPr defaultColWidth="17.140625" defaultRowHeight="12.75" customHeight="1" x14ac:dyDescent="0.2"/>
  <cols>
    <col min="1" max="1" width="5.140625" customWidth="1"/>
    <col min="2" max="2" width="46.5703125" customWidth="1"/>
    <col min="3" max="3" width="72.28515625" customWidth="1"/>
    <col min="4" max="4" width="15.28515625" hidden="1" customWidth="1"/>
    <col min="5" max="5" width="22.140625" hidden="1" customWidth="1"/>
    <col min="6" max="8" width="0" hidden="1"/>
  </cols>
  <sheetData>
    <row r="1" spans="1:8" ht="18" customHeight="1" x14ac:dyDescent="0.2">
      <c r="B1" s="62"/>
      <c r="C1" s="62"/>
      <c r="D1" s="62"/>
    </row>
    <row r="2" spans="1:8" ht="14.25" customHeight="1" x14ac:dyDescent="0.2">
      <c r="A2" s="63"/>
      <c r="B2" s="136" t="s">
        <v>254</v>
      </c>
      <c r="C2" s="137"/>
      <c r="D2" s="138"/>
      <c r="E2" s="100"/>
      <c r="F2" s="87"/>
      <c r="H2" s="62"/>
    </row>
    <row r="3" spans="1:8" ht="25.5" customHeight="1" x14ac:dyDescent="0.2">
      <c r="A3" s="131" t="s">
        <v>255</v>
      </c>
      <c r="B3" s="131" t="s">
        <v>256</v>
      </c>
      <c r="C3" s="131" t="s">
        <v>257</v>
      </c>
      <c r="D3" s="131" t="s">
        <v>258</v>
      </c>
      <c r="E3" s="131" t="s">
        <v>259</v>
      </c>
      <c r="F3" s="131" t="s">
        <v>258</v>
      </c>
      <c r="G3" s="35"/>
      <c r="H3" s="101" t="s">
        <v>260</v>
      </c>
    </row>
    <row r="4" spans="1:8" ht="18" customHeight="1" x14ac:dyDescent="0.2">
      <c r="A4" s="139" t="s">
        <v>261</v>
      </c>
      <c r="B4" s="139"/>
      <c r="C4" s="139"/>
      <c r="D4" s="139"/>
      <c r="E4" s="139"/>
      <c r="F4" s="139"/>
      <c r="G4" s="65"/>
      <c r="H4" s="133"/>
    </row>
    <row r="5" spans="1:8" ht="25.5" customHeight="1" x14ac:dyDescent="0.2">
      <c r="A5" s="7">
        <v>36</v>
      </c>
      <c r="B5" s="94" t="str">
        <f>HYPERLINK("http://mahara.qmul.ac.uk/view/view.php?id=21597","Programme Enrolments")</f>
        <v>Programme Enrolments</v>
      </c>
      <c r="C5" s="94" t="s">
        <v>262</v>
      </c>
      <c r="D5" s="88" t="s">
        <v>263</v>
      </c>
      <c r="E5" s="119" t="s">
        <v>264</v>
      </c>
      <c r="F5" s="32" t="s">
        <v>265</v>
      </c>
      <c r="G5" s="98" t="s">
        <v>266</v>
      </c>
      <c r="H5" s="2"/>
    </row>
    <row r="6" spans="1:8" ht="25.5" customHeight="1" x14ac:dyDescent="0.2">
      <c r="A6" s="80">
        <v>45</v>
      </c>
      <c r="B6" s="116" t="str">
        <f>HYPERLINK("http://mahara.qmul.ac.uk/view/view.php?id=21487","Auto Enrol Staff")</f>
        <v>Auto Enrol Staff</v>
      </c>
      <c r="C6" s="116" t="s">
        <v>267</v>
      </c>
      <c r="D6" s="72" t="s">
        <v>268</v>
      </c>
      <c r="E6" s="119" t="s">
        <v>264</v>
      </c>
      <c r="F6" s="125" t="s">
        <v>265</v>
      </c>
      <c r="G6" s="98" t="s">
        <v>266</v>
      </c>
      <c r="H6" s="2" t="s">
        <v>269</v>
      </c>
    </row>
    <row r="7" spans="1:8" ht="25.5" customHeight="1" x14ac:dyDescent="0.2">
      <c r="A7" s="32">
        <v>54</v>
      </c>
      <c r="B7" s="32" t="s">
        <v>70</v>
      </c>
      <c r="C7" s="32" t="s">
        <v>270</v>
      </c>
      <c r="D7" s="32" t="s">
        <v>271</v>
      </c>
      <c r="E7" s="119" t="s">
        <v>264</v>
      </c>
      <c r="F7" s="125" t="s">
        <v>265</v>
      </c>
      <c r="G7" s="98"/>
      <c r="H7" s="2"/>
    </row>
    <row r="8" spans="1:8" ht="25.5" customHeight="1" x14ac:dyDescent="0.2">
      <c r="A8" s="116">
        <v>77</v>
      </c>
      <c r="B8" s="116" t="s">
        <v>102</v>
      </c>
      <c r="C8" s="116" t="s">
        <v>272</v>
      </c>
      <c r="D8" s="119" t="s">
        <v>273</v>
      </c>
      <c r="E8" s="119"/>
      <c r="F8" s="119" t="s">
        <v>265</v>
      </c>
      <c r="G8" s="28"/>
      <c r="H8" s="27" t="s">
        <v>274</v>
      </c>
    </row>
    <row r="9" spans="1:8" ht="25.5" customHeight="1" x14ac:dyDescent="0.2">
      <c r="A9" s="96">
        <v>80</v>
      </c>
      <c r="B9" s="49" t="str">
        <f>HYPERLINK("http://mahara.qmul.ac.uk/view/view.php?id=21925","User ID On Enrol Users")</f>
        <v>User ID On Enrol Users</v>
      </c>
      <c r="C9" s="5" t="s">
        <v>275</v>
      </c>
      <c r="D9" s="119" t="s">
        <v>268</v>
      </c>
      <c r="E9" s="32"/>
      <c r="F9" s="32" t="s">
        <v>265</v>
      </c>
      <c r="G9" s="98"/>
      <c r="H9" s="2"/>
    </row>
    <row r="10" spans="1:8" ht="25.5" customHeight="1" x14ac:dyDescent="0.2">
      <c r="A10" s="5">
        <v>93</v>
      </c>
      <c r="B10" s="5" t="s">
        <v>133</v>
      </c>
      <c r="C10" s="5" t="s">
        <v>276</v>
      </c>
      <c r="D10" s="32" t="s">
        <v>271</v>
      </c>
      <c r="E10" s="32"/>
      <c r="F10" s="32" t="s">
        <v>265</v>
      </c>
      <c r="G10" s="98" t="s">
        <v>266</v>
      </c>
      <c r="H10" s="2"/>
    </row>
    <row r="11" spans="1:8" ht="25.5" customHeight="1" x14ac:dyDescent="0.2">
      <c r="A11" s="5">
        <v>97</v>
      </c>
      <c r="B11" s="5" t="s">
        <v>143</v>
      </c>
      <c r="C11" s="5" t="s">
        <v>277</v>
      </c>
      <c r="D11" s="32" t="s">
        <v>278</v>
      </c>
      <c r="E11" s="32"/>
      <c r="F11" s="32" t="s">
        <v>265</v>
      </c>
      <c r="G11" s="98"/>
      <c r="H11" s="2"/>
    </row>
    <row r="12" spans="1:8" ht="25.5" customHeight="1" x14ac:dyDescent="0.2">
      <c r="A12" s="5">
        <v>98</v>
      </c>
      <c r="B12" s="5" t="s">
        <v>146</v>
      </c>
      <c r="C12" s="5" t="s">
        <v>279</v>
      </c>
      <c r="D12" s="32" t="s">
        <v>271</v>
      </c>
      <c r="E12" s="23" t="s">
        <v>280</v>
      </c>
      <c r="F12" s="32" t="s">
        <v>265</v>
      </c>
      <c r="G12" s="98" t="s">
        <v>281</v>
      </c>
      <c r="H12" s="2"/>
    </row>
    <row r="13" spans="1:8" ht="25.5" customHeight="1" x14ac:dyDescent="0.2">
      <c r="A13" s="116">
        <v>99</v>
      </c>
      <c r="B13" s="116" t="s">
        <v>147</v>
      </c>
      <c r="C13" s="116" t="s">
        <v>282</v>
      </c>
      <c r="D13" s="88" t="s">
        <v>283</v>
      </c>
      <c r="E13" s="119" t="s">
        <v>264</v>
      </c>
      <c r="F13" s="125" t="s">
        <v>265</v>
      </c>
      <c r="G13" s="98" t="s">
        <v>284</v>
      </c>
      <c r="H13" s="2" t="s">
        <v>269</v>
      </c>
    </row>
    <row r="14" spans="1:8" ht="25.5" customHeight="1" x14ac:dyDescent="0.2">
      <c r="A14" s="94">
        <v>100</v>
      </c>
      <c r="B14" s="94" t="s">
        <v>149</v>
      </c>
      <c r="C14" s="94" t="s">
        <v>285</v>
      </c>
      <c r="D14" s="88" t="s">
        <v>271</v>
      </c>
      <c r="E14" s="23" t="s">
        <v>280</v>
      </c>
      <c r="F14" s="125" t="s">
        <v>265</v>
      </c>
      <c r="G14" s="98" t="s">
        <v>266</v>
      </c>
      <c r="H14" s="2"/>
    </row>
    <row r="15" spans="1:8" ht="25.5" customHeight="1" x14ac:dyDescent="0.2">
      <c r="A15" s="94">
        <v>101</v>
      </c>
      <c r="B15" s="94" t="s">
        <v>151</v>
      </c>
      <c r="C15" s="94" t="s">
        <v>286</v>
      </c>
      <c r="D15" s="88" t="s">
        <v>271</v>
      </c>
      <c r="E15" s="23" t="s">
        <v>280</v>
      </c>
      <c r="F15" s="125" t="s">
        <v>265</v>
      </c>
      <c r="G15" s="98" t="s">
        <v>266</v>
      </c>
      <c r="H15" s="2"/>
    </row>
    <row r="16" spans="1:8" ht="25.5" customHeight="1" x14ac:dyDescent="0.2">
      <c r="A16" s="94">
        <v>102</v>
      </c>
      <c r="B16" s="94" t="s">
        <v>152</v>
      </c>
      <c r="C16" s="94" t="s">
        <v>287</v>
      </c>
      <c r="D16" s="88" t="s">
        <v>271</v>
      </c>
      <c r="E16" s="119" t="s">
        <v>288</v>
      </c>
      <c r="F16" s="32" t="s">
        <v>265</v>
      </c>
      <c r="G16" s="98" t="s">
        <v>281</v>
      </c>
      <c r="H16" s="2"/>
    </row>
    <row r="17" spans="1:8" ht="25.5" customHeight="1" x14ac:dyDescent="0.2">
      <c r="A17" s="94">
        <v>103</v>
      </c>
      <c r="B17" s="94" t="s">
        <v>153</v>
      </c>
      <c r="C17" s="94" t="s">
        <v>289</v>
      </c>
      <c r="D17" s="88" t="s">
        <v>271</v>
      </c>
      <c r="E17" s="39" t="s">
        <v>290</v>
      </c>
      <c r="F17" s="125" t="s">
        <v>265</v>
      </c>
      <c r="G17" s="98" t="s">
        <v>266</v>
      </c>
      <c r="H17" s="2"/>
    </row>
    <row r="18" spans="1:8" ht="25.5" customHeight="1" x14ac:dyDescent="0.2">
      <c r="A18" s="94">
        <v>106</v>
      </c>
      <c r="B18" s="94" t="s">
        <v>157</v>
      </c>
      <c r="C18" s="94" t="s">
        <v>291</v>
      </c>
      <c r="D18" s="88" t="s">
        <v>271</v>
      </c>
      <c r="E18" s="119" t="s">
        <v>264</v>
      </c>
      <c r="F18" s="125" t="s">
        <v>265</v>
      </c>
      <c r="G18" s="98" t="s">
        <v>266</v>
      </c>
      <c r="H18" s="2"/>
    </row>
    <row r="19" spans="1:8" ht="25.5" customHeight="1" x14ac:dyDescent="0.2">
      <c r="A19" s="119">
        <v>114</v>
      </c>
      <c r="B19" s="119" t="str">
        <f>HYPERLINK("http://mahara.qmul.ac.uk/view/view.php?id=35362","Rollover: Scales Lost")</f>
        <v>Rollover: Scales Lost</v>
      </c>
      <c r="C19" s="119" t="s">
        <v>292</v>
      </c>
      <c r="D19" s="119" t="s">
        <v>273</v>
      </c>
      <c r="E19" s="119"/>
      <c r="F19" s="119" t="s">
        <v>265</v>
      </c>
      <c r="G19" s="28" t="s">
        <v>281</v>
      </c>
      <c r="H19" s="27" t="s">
        <v>269</v>
      </c>
    </row>
    <row r="20" spans="1:8" ht="25.5" customHeight="1" x14ac:dyDescent="0.2">
      <c r="A20" s="32">
        <v>116</v>
      </c>
      <c r="B20" s="32" t="str">
        <f>HYPERLINK("http://mahara.qmul.ac.uk/view/view.php?id=35360","Rollover Bug: Optional Forums switched to forced subscription")</f>
        <v>Rollover Bug: Optional Forums switched to forced subscription</v>
      </c>
      <c r="C20" s="32" t="s">
        <v>293</v>
      </c>
      <c r="D20" s="32" t="s">
        <v>273</v>
      </c>
      <c r="E20" s="32"/>
      <c r="F20" s="32" t="s">
        <v>265</v>
      </c>
      <c r="G20" s="98" t="s">
        <v>281</v>
      </c>
      <c r="H20" s="2" t="s">
        <v>269</v>
      </c>
    </row>
    <row r="21" spans="1:8" ht="25.5" customHeight="1" x14ac:dyDescent="0.2">
      <c r="A21" s="5">
        <v>119</v>
      </c>
      <c r="B21" s="5" t="s">
        <v>294</v>
      </c>
      <c r="C21" s="5" t="s">
        <v>295</v>
      </c>
      <c r="D21" s="32"/>
      <c r="E21" s="32"/>
      <c r="F21" s="32" t="s">
        <v>265</v>
      </c>
      <c r="G21" s="98"/>
      <c r="H21" s="2" t="s">
        <v>269</v>
      </c>
    </row>
    <row r="22" spans="1:8" ht="25.5" customHeight="1" x14ac:dyDescent="0.2">
      <c r="A22" s="1">
        <v>122</v>
      </c>
      <c r="B22" s="1" t="s">
        <v>278</v>
      </c>
      <c r="C22" s="1" t="s">
        <v>296</v>
      </c>
      <c r="D22" s="2"/>
      <c r="E22" s="2"/>
      <c r="F22" s="2"/>
      <c r="G22" s="98"/>
      <c r="H22" s="2" t="s">
        <v>269</v>
      </c>
    </row>
    <row r="23" spans="1:8" ht="25.5" customHeight="1" x14ac:dyDescent="0.2">
      <c r="A23" s="119">
        <v>132</v>
      </c>
      <c r="B23" s="27" t="s">
        <v>297</v>
      </c>
      <c r="C23" s="119" t="s">
        <v>298</v>
      </c>
      <c r="D23" s="32"/>
      <c r="E23" s="32"/>
      <c r="F23" s="32"/>
      <c r="G23" s="98"/>
      <c r="H23" s="2" t="s">
        <v>299</v>
      </c>
    </row>
    <row r="24" spans="1:8" ht="25.5" customHeight="1" x14ac:dyDescent="0.2">
      <c r="A24" s="5">
        <v>133</v>
      </c>
      <c r="B24" s="1" t="s">
        <v>197</v>
      </c>
      <c r="C24" s="5" t="s">
        <v>300</v>
      </c>
      <c r="D24" s="32"/>
      <c r="E24" s="32"/>
      <c r="F24" s="32"/>
      <c r="G24" s="98"/>
      <c r="H24" s="2" t="s">
        <v>299</v>
      </c>
    </row>
    <row r="25" spans="1:8" ht="25.5" customHeight="1" x14ac:dyDescent="0.2">
      <c r="A25" s="5">
        <v>134</v>
      </c>
      <c r="B25" s="1" t="s">
        <v>199</v>
      </c>
      <c r="C25" s="5" t="s">
        <v>301</v>
      </c>
      <c r="D25" s="32"/>
      <c r="E25" s="32"/>
      <c r="F25" s="32"/>
      <c r="G25" s="81"/>
      <c r="H25" s="2" t="s">
        <v>299</v>
      </c>
    </row>
    <row r="26" spans="1:8" ht="25.5" customHeight="1" x14ac:dyDescent="0.2">
      <c r="A26" s="32">
        <v>140</v>
      </c>
      <c r="B26" s="2" t="s">
        <v>207</v>
      </c>
      <c r="C26" s="32" t="s">
        <v>302</v>
      </c>
      <c r="D26" s="32"/>
      <c r="E26" s="32"/>
      <c r="F26" s="32"/>
      <c r="G26" s="2"/>
      <c r="H26" s="2"/>
    </row>
    <row r="27" spans="1:8" ht="25.5" customHeight="1" x14ac:dyDescent="0.2">
      <c r="A27" s="32">
        <v>142</v>
      </c>
      <c r="B27" s="32" t="s">
        <v>303</v>
      </c>
      <c r="C27" s="32" t="s">
        <v>304</v>
      </c>
      <c r="D27" s="32"/>
      <c r="E27" s="32"/>
      <c r="F27" s="32"/>
      <c r="G27" s="21"/>
      <c r="H27" s="2"/>
    </row>
    <row r="28" spans="1:8" ht="25.5" customHeight="1" x14ac:dyDescent="0.2">
      <c r="A28" s="32">
        <v>143</v>
      </c>
      <c r="B28" s="2" t="s">
        <v>215</v>
      </c>
      <c r="C28" s="32" t="s">
        <v>305</v>
      </c>
      <c r="D28" s="32"/>
      <c r="E28" s="32"/>
      <c r="F28" s="32"/>
      <c r="G28" s="98"/>
      <c r="H28" s="2"/>
    </row>
    <row r="29" spans="1:8" ht="25.5" customHeight="1" x14ac:dyDescent="0.2">
      <c r="A29" s="32">
        <v>147</v>
      </c>
      <c r="B29" s="2" t="s">
        <v>224</v>
      </c>
      <c r="C29" s="32" t="s">
        <v>306</v>
      </c>
      <c r="D29" s="32"/>
      <c r="E29" s="32"/>
      <c r="F29" s="32"/>
      <c r="G29" s="98"/>
      <c r="H29" s="2"/>
    </row>
    <row r="30" spans="1:8" ht="25.5" customHeight="1" x14ac:dyDescent="0.2">
      <c r="A30" s="1" t="s">
        <v>307</v>
      </c>
      <c r="B30" s="1" t="s">
        <v>308</v>
      </c>
      <c r="C30" s="1" t="s">
        <v>309</v>
      </c>
      <c r="D30" s="2" t="s">
        <v>310</v>
      </c>
      <c r="E30" s="32"/>
      <c r="F30" s="32"/>
      <c r="G30" s="98"/>
      <c r="H30" s="2" t="s">
        <v>269</v>
      </c>
    </row>
    <row r="31" spans="1:8" ht="25.5" customHeight="1" x14ac:dyDescent="0.2">
      <c r="A31" s="7" t="s">
        <v>311</v>
      </c>
      <c r="B31" s="94" t="str">
        <f>HYPERLINK("http://mahara.qmul.ac.uk/view/view.php?id=21702","Enrolment enhancements")</f>
        <v>Enrolment enhancements</v>
      </c>
      <c r="C31" s="94" t="s">
        <v>312</v>
      </c>
      <c r="D31" s="88" t="s">
        <v>263</v>
      </c>
      <c r="E31" s="119" t="s">
        <v>264</v>
      </c>
      <c r="F31" s="125" t="s">
        <v>265</v>
      </c>
      <c r="G31" s="98"/>
      <c r="H31" s="2"/>
    </row>
    <row r="32" spans="1:8" ht="25.5" customHeight="1" x14ac:dyDescent="0.2">
      <c r="A32" s="85"/>
      <c r="B32" s="40"/>
      <c r="C32" s="85"/>
      <c r="D32" s="126"/>
      <c r="E32" s="2"/>
      <c r="F32" s="2"/>
      <c r="G32" s="98"/>
      <c r="H32" s="2"/>
    </row>
    <row r="33" spans="1:8" ht="25.5" customHeight="1" x14ac:dyDescent="0.2">
      <c r="A33" s="128"/>
      <c r="B33" s="92" t="s">
        <v>313</v>
      </c>
      <c r="C33" s="128" t="s">
        <v>274</v>
      </c>
      <c r="D33" s="19" t="s">
        <v>263</v>
      </c>
      <c r="E33" s="32"/>
      <c r="F33" s="32" t="s">
        <v>265</v>
      </c>
      <c r="G33" s="98"/>
      <c r="H33" s="2"/>
    </row>
    <row r="34" spans="1:8" ht="25.5" customHeight="1" x14ac:dyDescent="0.2">
      <c r="A34" s="16"/>
      <c r="B34" s="41" t="s">
        <v>314</v>
      </c>
      <c r="C34" s="102"/>
      <c r="D34" s="19" t="s">
        <v>315</v>
      </c>
      <c r="E34" s="32"/>
      <c r="F34" s="32" t="s">
        <v>265</v>
      </c>
      <c r="G34" s="98" t="s">
        <v>316</v>
      </c>
      <c r="H34" s="2" t="s">
        <v>269</v>
      </c>
    </row>
    <row r="35" spans="1:8" ht="32.25" customHeight="1" x14ac:dyDescent="0.2">
      <c r="A35" s="139" t="s">
        <v>317</v>
      </c>
      <c r="B35" s="139"/>
      <c r="C35" s="139"/>
      <c r="D35" s="139"/>
      <c r="E35" s="139"/>
      <c r="F35" s="139"/>
      <c r="G35" s="65"/>
      <c r="H35" s="133"/>
    </row>
    <row r="36" spans="1:8" ht="25.5" customHeight="1" x14ac:dyDescent="0.2">
      <c r="A36" s="14">
        <v>35</v>
      </c>
      <c r="B36" s="122" t="str">
        <f>HYPERLINK("http://mahara.qmul.ac.uk/view/view.php?id=21596","Additional Quiz/Grades Features")</f>
        <v>Additional Quiz/Grades Features</v>
      </c>
      <c r="C36" s="119" t="s">
        <v>318</v>
      </c>
      <c r="D36" s="119" t="s">
        <v>268</v>
      </c>
      <c r="E36" s="119" t="s">
        <v>264</v>
      </c>
      <c r="F36" s="125" t="s">
        <v>317</v>
      </c>
      <c r="G36" s="98"/>
      <c r="H36" s="2" t="s">
        <v>269</v>
      </c>
    </row>
    <row r="37" spans="1:8" ht="25.5" customHeight="1" x14ac:dyDescent="0.2">
      <c r="A37" s="14">
        <v>42</v>
      </c>
      <c r="B37" s="122" t="str">
        <f>HYPERLINK("http://mahara.qmul.ac.uk/view/view.php?id=21613","Quiz - Additional Browser Feedback")</f>
        <v>Quiz - Additional Browser Feedback</v>
      </c>
      <c r="C37" s="119" t="s">
        <v>319</v>
      </c>
      <c r="D37" s="119" t="s">
        <v>268</v>
      </c>
      <c r="E37" s="23" t="s">
        <v>280</v>
      </c>
      <c r="F37" s="32" t="s">
        <v>317</v>
      </c>
      <c r="G37" s="98"/>
      <c r="H37" s="2"/>
    </row>
    <row r="38" spans="1:8" ht="25.5" customHeight="1" x14ac:dyDescent="0.2">
      <c r="A38" s="14">
        <v>64</v>
      </c>
      <c r="B38" s="122" t="str">
        <f>HYPERLINK("http://mahara.qmul.ac.uk/view/view.php?id=21529","Incorrect Assignment Submission")</f>
        <v>Incorrect Assignment Submission</v>
      </c>
      <c r="C38" s="119" t="s">
        <v>320</v>
      </c>
      <c r="D38" s="88" t="s">
        <v>268</v>
      </c>
      <c r="E38" s="119" t="s">
        <v>264</v>
      </c>
      <c r="F38" s="32" t="s">
        <v>317</v>
      </c>
      <c r="G38" s="98"/>
      <c r="H38" s="2" t="s">
        <v>269</v>
      </c>
    </row>
    <row r="39" spans="1:8" ht="25.5" customHeight="1" x14ac:dyDescent="0.2">
      <c r="A39" s="32">
        <v>72</v>
      </c>
      <c r="B39" s="32" t="s">
        <v>95</v>
      </c>
      <c r="C39" s="32" t="s">
        <v>321</v>
      </c>
      <c r="D39" s="32" t="s">
        <v>322</v>
      </c>
      <c r="E39" s="32"/>
      <c r="F39" s="32" t="s">
        <v>317</v>
      </c>
      <c r="G39" s="98"/>
      <c r="H39" s="2" t="s">
        <v>269</v>
      </c>
    </row>
    <row r="40" spans="1:8" ht="25.5" customHeight="1" x14ac:dyDescent="0.2">
      <c r="A40" s="32">
        <v>73</v>
      </c>
      <c r="B40" s="32" t="s">
        <v>96</v>
      </c>
      <c r="C40" s="32" t="s">
        <v>323</v>
      </c>
      <c r="D40" s="32" t="s">
        <v>273</v>
      </c>
      <c r="E40" s="114" t="s">
        <v>280</v>
      </c>
      <c r="F40" s="125" t="s">
        <v>317</v>
      </c>
      <c r="G40" s="98" t="s">
        <v>18</v>
      </c>
      <c r="H40" s="2" t="s">
        <v>269</v>
      </c>
    </row>
    <row r="41" spans="1:8" ht="25.5" customHeight="1" x14ac:dyDescent="0.2">
      <c r="A41" s="5">
        <v>75</v>
      </c>
      <c r="B41" s="5" t="s">
        <v>98</v>
      </c>
      <c r="C41" s="5" t="s">
        <v>324</v>
      </c>
      <c r="D41" s="32" t="s">
        <v>325</v>
      </c>
      <c r="E41" s="32"/>
      <c r="F41" s="32" t="s">
        <v>317</v>
      </c>
      <c r="G41" s="98"/>
      <c r="H41" s="2" t="s">
        <v>269</v>
      </c>
    </row>
    <row r="42" spans="1:8" ht="25.5" customHeight="1" x14ac:dyDescent="0.2">
      <c r="A42" s="14">
        <v>76</v>
      </c>
      <c r="B42" s="122" t="str">
        <f>HYPERLINK("http://mahara.qmul.ac.uk/view/view.php?id=21645","Visibility Of Grades On Overview Report")</f>
        <v>Visibility Of Grades On Overview Report</v>
      </c>
      <c r="C42" s="119" t="s">
        <v>326</v>
      </c>
      <c r="D42" s="88" t="s">
        <v>273</v>
      </c>
      <c r="E42" s="32"/>
      <c r="F42" s="32" t="s">
        <v>317</v>
      </c>
      <c r="G42" s="98"/>
      <c r="H42" s="2" t="s">
        <v>269</v>
      </c>
    </row>
    <row r="43" spans="1:8" ht="25.5" customHeight="1" x14ac:dyDescent="0.2">
      <c r="A43" s="96">
        <v>77</v>
      </c>
      <c r="B43" s="49" t="str">
        <f>HYPERLINK("http://mahara.qmul.ac.uk/view/view.php?id=21915","Identifying Student On Gradebook")</f>
        <v>Identifying Student On Gradebook</v>
      </c>
      <c r="C43" s="5" t="s">
        <v>327</v>
      </c>
      <c r="D43" s="119" t="s">
        <v>268</v>
      </c>
      <c r="E43" s="23" t="s">
        <v>280</v>
      </c>
      <c r="F43" s="125" t="s">
        <v>317</v>
      </c>
      <c r="G43" s="98" t="s">
        <v>18</v>
      </c>
      <c r="H43" s="2"/>
    </row>
    <row r="44" spans="1:8" ht="25.5" customHeight="1" x14ac:dyDescent="0.2">
      <c r="A44" s="14">
        <v>78</v>
      </c>
      <c r="B44" s="122" t="str">
        <f>HYPERLINK("http://mahara.qmul.ac.uk/view/view.php?id=21923","Bulk Upload Of Grade And Feedback")</f>
        <v>Bulk Upload Of Grade And Feedback</v>
      </c>
      <c r="C44" s="119" t="s">
        <v>328</v>
      </c>
      <c r="D44" s="119" t="s">
        <v>268</v>
      </c>
      <c r="E44" s="119" t="s">
        <v>329</v>
      </c>
      <c r="F44" s="125" t="s">
        <v>317</v>
      </c>
      <c r="G44" s="98" t="s">
        <v>18</v>
      </c>
      <c r="H44" s="2" t="s">
        <v>269</v>
      </c>
    </row>
    <row r="45" spans="1:8" ht="25.5" customHeight="1" x14ac:dyDescent="0.2">
      <c r="A45" s="14">
        <v>79</v>
      </c>
      <c r="B45" s="122" t="str">
        <f>HYPERLINK("http://mahara.qmul.ac.uk/view/view.php?id=21924","Options Within No Grade Area")</f>
        <v>Options Within No Grade Area</v>
      </c>
      <c r="C45" s="119" t="s">
        <v>330</v>
      </c>
      <c r="D45" s="119" t="s">
        <v>268</v>
      </c>
      <c r="E45" s="119" t="s">
        <v>264</v>
      </c>
      <c r="F45" s="125" t="s">
        <v>317</v>
      </c>
      <c r="G45" s="98" t="s">
        <v>18</v>
      </c>
      <c r="H45" s="2" t="s">
        <v>269</v>
      </c>
    </row>
    <row r="46" spans="1:8" ht="25.5" customHeight="1" x14ac:dyDescent="0.2">
      <c r="A46" s="14">
        <v>81</v>
      </c>
      <c r="B46" s="122" t="str">
        <f>HYPERLINK("http://mahara.qmul.ac.uk/view/view.php?id=21926","Auditing Report in Grades")</f>
        <v>Auditing Report in Grades</v>
      </c>
      <c r="C46" s="119" t="s">
        <v>331</v>
      </c>
      <c r="D46" s="119" t="s">
        <v>268</v>
      </c>
      <c r="E46" s="23" t="s">
        <v>280</v>
      </c>
      <c r="F46" s="125" t="s">
        <v>317</v>
      </c>
      <c r="G46" s="98" t="s">
        <v>18</v>
      </c>
      <c r="H46" s="2"/>
    </row>
    <row r="47" spans="1:8" ht="25.5" customHeight="1" x14ac:dyDescent="0.2">
      <c r="A47" s="14">
        <v>82</v>
      </c>
      <c r="B47" s="122" t="str">
        <f>HYPERLINK("http://mahara.qmul.ac.uk/view/view.php?id=21927","Alignment Of Student Number Column And Values")</f>
        <v>Alignment Of Student Number Column And Values</v>
      </c>
      <c r="C47" s="119" t="s">
        <v>332</v>
      </c>
      <c r="D47" s="119" t="s">
        <v>268</v>
      </c>
      <c r="E47" s="39" t="s">
        <v>290</v>
      </c>
      <c r="F47" s="125" t="s">
        <v>317</v>
      </c>
      <c r="G47" s="98" t="s">
        <v>18</v>
      </c>
      <c r="H47" s="2"/>
    </row>
    <row r="48" spans="1:8" ht="25.5" customHeight="1" x14ac:dyDescent="0.2">
      <c r="A48" s="14">
        <v>83</v>
      </c>
      <c r="B48" s="122" t="str">
        <f>HYPERLINK("http://mahara.qmul.ac.uk/view/view.php?id=21931","Styling Of Grade Audit Table On Grade Audit History Sub-Report")</f>
        <v>Styling Of Grade Audit Table On Grade Audit History Sub-Report</v>
      </c>
      <c r="C48" s="119" t="s">
        <v>333</v>
      </c>
      <c r="D48" s="119" t="s">
        <v>268</v>
      </c>
      <c r="E48" s="32"/>
      <c r="F48" s="32" t="s">
        <v>317</v>
      </c>
      <c r="G48" s="98" t="s">
        <v>18</v>
      </c>
      <c r="H48" s="2"/>
    </row>
    <row r="49" spans="1:8" ht="25.5" customHeight="1" x14ac:dyDescent="0.2">
      <c r="A49" s="14">
        <v>84</v>
      </c>
      <c r="B49" s="122" t="str">
        <f>HYPERLINK("http://mahara.qmul.ac.uk/view/view.php?id=21932","Styling Of User Report In Grades")</f>
        <v>Styling Of User Report In Grades</v>
      </c>
      <c r="C49" s="119" t="s">
        <v>334</v>
      </c>
      <c r="D49" s="119" t="s">
        <v>268</v>
      </c>
      <c r="E49" s="32"/>
      <c r="F49" s="32" t="s">
        <v>317</v>
      </c>
      <c r="G49" s="98" t="s">
        <v>18</v>
      </c>
      <c r="H49" s="2"/>
    </row>
    <row r="50" spans="1:8" ht="25.5" customHeight="1" x14ac:dyDescent="0.2">
      <c r="A50" s="32">
        <v>91</v>
      </c>
      <c r="B50" s="32" t="s">
        <v>130</v>
      </c>
      <c r="C50" s="32" t="s">
        <v>335</v>
      </c>
      <c r="D50" s="32" t="s">
        <v>322</v>
      </c>
      <c r="E50" s="32"/>
      <c r="F50" s="32" t="s">
        <v>317</v>
      </c>
      <c r="G50" s="98" t="s">
        <v>336</v>
      </c>
      <c r="H50" s="2" t="s">
        <v>269</v>
      </c>
    </row>
    <row r="51" spans="1:8" ht="25.5" customHeight="1" x14ac:dyDescent="0.2">
      <c r="A51" s="5">
        <v>105</v>
      </c>
      <c r="B51" s="5" t="s">
        <v>155</v>
      </c>
      <c r="C51" s="5" t="s">
        <v>337</v>
      </c>
      <c r="D51" s="88" t="s">
        <v>268</v>
      </c>
      <c r="E51" s="119" t="s">
        <v>264</v>
      </c>
      <c r="F51" s="125" t="s">
        <v>317</v>
      </c>
      <c r="G51" s="98"/>
      <c r="H51" s="2" t="s">
        <v>269</v>
      </c>
    </row>
    <row r="52" spans="1:8" ht="25.5" customHeight="1" x14ac:dyDescent="0.2">
      <c r="A52" s="32">
        <v>105</v>
      </c>
      <c r="B52" s="32" t="str">
        <f>HYPERLINK("http://mahara.qmul.ac.uk/view/view.php?id=35364","Browser resize/image recognition")</f>
        <v>Browser resize/image recognition</v>
      </c>
      <c r="C52" s="32" t="s">
        <v>338</v>
      </c>
      <c r="D52" s="32" t="s">
        <v>268</v>
      </c>
      <c r="E52" s="32"/>
      <c r="F52" s="32" t="s">
        <v>317</v>
      </c>
      <c r="G52" s="98"/>
      <c r="H52" s="2" t="s">
        <v>269</v>
      </c>
    </row>
    <row r="53" spans="1:8" ht="25.5" customHeight="1" x14ac:dyDescent="0.2">
      <c r="A53" s="125">
        <v>113</v>
      </c>
      <c r="B53" s="108" t="str">
        <f>HYPERLINK("http://mahara.qmul.ac.uk/view/view.php?id=35359","Assignment submissions missing from downloads folder on QMplus")</f>
        <v>Assignment submissions missing from downloads folder on QMplus</v>
      </c>
      <c r="C53" s="125" t="s">
        <v>339</v>
      </c>
      <c r="D53" s="125" t="s">
        <v>273</v>
      </c>
      <c r="E53" s="125"/>
      <c r="F53" s="125" t="s">
        <v>317</v>
      </c>
      <c r="G53" s="98"/>
      <c r="H53" s="2" t="s">
        <v>269</v>
      </c>
    </row>
    <row r="54" spans="1:8" ht="25.5" customHeight="1" x14ac:dyDescent="0.2">
      <c r="A54" s="32">
        <v>141</v>
      </c>
      <c r="B54" s="32" t="s">
        <v>340</v>
      </c>
      <c r="C54" s="32" t="s">
        <v>341</v>
      </c>
      <c r="D54" s="32"/>
      <c r="E54" s="32"/>
      <c r="F54" s="32"/>
      <c r="G54" s="98"/>
      <c r="H54" s="2"/>
    </row>
    <row r="55" spans="1:8" ht="25.5" customHeight="1" x14ac:dyDescent="0.2">
      <c r="A55" s="32">
        <v>145</v>
      </c>
      <c r="B55" s="2" t="s">
        <v>220</v>
      </c>
      <c r="C55" s="32" t="s">
        <v>342</v>
      </c>
      <c r="D55" s="32"/>
      <c r="E55" s="32"/>
      <c r="F55" s="32"/>
      <c r="G55" s="98"/>
      <c r="H55" s="2"/>
    </row>
    <row r="56" spans="1:8" ht="25.5" customHeight="1" x14ac:dyDescent="0.2">
      <c r="A56" s="32">
        <v>146</v>
      </c>
      <c r="B56" s="2" t="s">
        <v>222</v>
      </c>
      <c r="C56" s="32" t="s">
        <v>343</v>
      </c>
      <c r="D56" s="32"/>
      <c r="E56" s="32"/>
      <c r="F56" s="32"/>
      <c r="G56" s="98"/>
      <c r="H56" s="2"/>
    </row>
    <row r="57" spans="1:8" ht="25.5" customHeight="1" x14ac:dyDescent="0.2">
      <c r="A57" s="5">
        <v>149</v>
      </c>
      <c r="B57" s="1" t="s">
        <v>344</v>
      </c>
      <c r="C57" s="5" t="s">
        <v>345</v>
      </c>
      <c r="D57" s="32"/>
      <c r="E57" s="32"/>
      <c r="F57" s="32"/>
      <c r="G57" s="98"/>
      <c r="H57" s="2"/>
    </row>
    <row r="58" spans="1:8" ht="18" customHeight="1" x14ac:dyDescent="0.2">
      <c r="A58" s="32">
        <v>157</v>
      </c>
      <c r="B58" s="2" t="s">
        <v>238</v>
      </c>
      <c r="C58" s="32" t="s">
        <v>346</v>
      </c>
      <c r="D58" s="32"/>
      <c r="E58" s="32"/>
      <c r="F58" s="32"/>
      <c r="G58" s="81"/>
      <c r="H58" s="2"/>
    </row>
    <row r="59" spans="1:8" ht="18" customHeight="1" x14ac:dyDescent="0.2">
      <c r="A59" s="139" t="s">
        <v>347</v>
      </c>
      <c r="B59" s="139"/>
      <c r="C59" s="139"/>
      <c r="D59" s="139"/>
      <c r="E59" s="139"/>
      <c r="F59" s="139"/>
      <c r="G59" s="45"/>
      <c r="H59" s="133"/>
    </row>
    <row r="60" spans="1:8" ht="25.5" customHeight="1" x14ac:dyDescent="0.2">
      <c r="A60" s="14">
        <v>20</v>
      </c>
      <c r="B60" s="122" t="str">
        <f>HYPERLINK("http://mahara.qmul.ac.uk/view/view.php?id=21530","Forum Force Subscribe")</f>
        <v>Forum Force Subscribe</v>
      </c>
      <c r="C60" s="119" t="s">
        <v>348</v>
      </c>
      <c r="D60" s="119" t="s">
        <v>268</v>
      </c>
      <c r="E60" s="23" t="s">
        <v>280</v>
      </c>
      <c r="F60" s="125" t="s">
        <v>349</v>
      </c>
      <c r="G60" s="98"/>
      <c r="H60" s="2"/>
    </row>
    <row r="61" spans="1:8" ht="25.5" customHeight="1" x14ac:dyDescent="0.2">
      <c r="A61" s="14">
        <v>37</v>
      </c>
      <c r="B61" s="122" t="str">
        <f>HYPERLINK("http://mahara.qmul.ac.uk/view/view.php?id=21604","QuickMail Formatting Issues")</f>
        <v>QuickMail Formatting Issues</v>
      </c>
      <c r="C61" s="119" t="s">
        <v>350</v>
      </c>
      <c r="D61" s="119" t="s">
        <v>268</v>
      </c>
      <c r="E61" s="114" t="s">
        <v>280</v>
      </c>
      <c r="F61" s="32" t="s">
        <v>351</v>
      </c>
      <c r="G61" s="98"/>
      <c r="H61" s="2" t="s">
        <v>269</v>
      </c>
    </row>
    <row r="62" spans="1:8" ht="25.5" customHeight="1" x14ac:dyDescent="0.2">
      <c r="A62" s="32">
        <v>90</v>
      </c>
      <c r="B62" s="32" t="s">
        <v>129</v>
      </c>
      <c r="C62" s="32" t="s">
        <v>352</v>
      </c>
      <c r="D62" s="32" t="s">
        <v>322</v>
      </c>
      <c r="E62" s="32"/>
      <c r="F62" s="32" t="s">
        <v>349</v>
      </c>
      <c r="G62" s="98"/>
      <c r="H62" s="2"/>
    </row>
    <row r="63" spans="1:8" ht="25.5" customHeight="1" x14ac:dyDescent="0.2">
      <c r="A63" s="32">
        <v>96</v>
      </c>
      <c r="B63" s="22" t="s">
        <v>353</v>
      </c>
      <c r="C63" s="38"/>
      <c r="D63" s="32" t="s">
        <v>273</v>
      </c>
      <c r="E63" s="130" t="s">
        <v>354</v>
      </c>
      <c r="F63" s="125" t="s">
        <v>349</v>
      </c>
      <c r="G63" s="98"/>
      <c r="H63" s="2"/>
    </row>
    <row r="64" spans="1:8" ht="25.5" customHeight="1" x14ac:dyDescent="0.2">
      <c r="A64" s="14">
        <v>125</v>
      </c>
      <c r="B64" s="122" t="s">
        <v>355</v>
      </c>
      <c r="C64" s="119" t="s">
        <v>356</v>
      </c>
      <c r="D64" s="119"/>
      <c r="E64" s="117"/>
      <c r="F64" s="125"/>
      <c r="G64" s="98"/>
      <c r="H64" s="2"/>
    </row>
    <row r="65" spans="1:8" ht="25.5" customHeight="1" x14ac:dyDescent="0.2">
      <c r="A65" s="96" t="s">
        <v>84</v>
      </c>
      <c r="B65" s="49" t="str">
        <f>HYPERLINK("http://mahara.qmul.ac.uk/view/view.php?id=21627","Added Functionality To Forum Posts")</f>
        <v>Added Functionality To Forum Posts</v>
      </c>
      <c r="C65" s="5" t="s">
        <v>357</v>
      </c>
      <c r="D65" s="119" t="s">
        <v>268</v>
      </c>
      <c r="E65" s="120" t="s">
        <v>280</v>
      </c>
      <c r="F65" s="125" t="s">
        <v>349</v>
      </c>
      <c r="G65" s="98"/>
      <c r="H65" s="2" t="s">
        <v>269</v>
      </c>
    </row>
    <row r="66" spans="1:8" ht="18.75" customHeight="1" x14ac:dyDescent="0.2">
      <c r="A66" s="139" t="s">
        <v>358</v>
      </c>
      <c r="B66" s="140"/>
      <c r="C66" s="139"/>
      <c r="D66" s="139"/>
      <c r="E66" s="139"/>
      <c r="F66" s="139"/>
      <c r="G66" s="65"/>
      <c r="H66" s="133"/>
    </row>
    <row r="67" spans="1:8" ht="25.5" customHeight="1" x14ac:dyDescent="0.2">
      <c r="A67" s="68">
        <v>1</v>
      </c>
      <c r="B67" s="12" t="str">
        <f>HYPERLINK("http://mahara.qmul.ac.uk/view/view.php?id=21160","QMplus Module Ordering")</f>
        <v>QMplus Module Ordering</v>
      </c>
      <c r="C67" s="114" t="s">
        <v>359</v>
      </c>
      <c r="D67" s="119" t="s">
        <v>268</v>
      </c>
      <c r="E67" s="95" t="s">
        <v>360</v>
      </c>
      <c r="F67" s="32" t="s">
        <v>361</v>
      </c>
      <c r="G67" s="98"/>
      <c r="H67" s="2" t="s">
        <v>269</v>
      </c>
    </row>
    <row r="68" spans="1:8" ht="25.5" customHeight="1" x14ac:dyDescent="0.2">
      <c r="A68" s="14">
        <v>3</v>
      </c>
      <c r="B68" s="122" t="str">
        <f>HYPERLINK("http://mahara.qmul.ac.uk/view/view.php?id=21164","Prompt for Block Deletion")</f>
        <v>Prompt for Block Deletion</v>
      </c>
      <c r="C68" s="119" t="s">
        <v>362</v>
      </c>
      <c r="D68" s="119" t="s">
        <v>268</v>
      </c>
      <c r="E68" s="119" t="s">
        <v>264</v>
      </c>
      <c r="F68" s="32" t="s">
        <v>361</v>
      </c>
      <c r="G68" s="98"/>
      <c r="H68" s="2" t="s">
        <v>269</v>
      </c>
    </row>
    <row r="69" spans="1:8" ht="25.5" customHeight="1" x14ac:dyDescent="0.2">
      <c r="A69" s="14">
        <v>51</v>
      </c>
      <c r="B69" s="122" t="str">
        <f>HYPERLINK("http://mahara.qmul.ac.uk/view/view.php?id=21634","Paragraph Styling In Moodle")</f>
        <v>Paragraph Styling In Moodle</v>
      </c>
      <c r="C69" s="119" t="s">
        <v>363</v>
      </c>
      <c r="D69" s="119" t="s">
        <v>268</v>
      </c>
      <c r="E69" s="72" t="s">
        <v>364</v>
      </c>
      <c r="F69" s="125" t="s">
        <v>361</v>
      </c>
      <c r="G69" s="98"/>
      <c r="H69" s="2"/>
    </row>
    <row r="70" spans="1:8" ht="25.5" customHeight="1" x14ac:dyDescent="0.2">
      <c r="A70" s="14">
        <v>79</v>
      </c>
      <c r="B70" s="122" t="str">
        <f>HYPERLINK("http://mahara.qmul.ac.uk/view/view.php?id=22595","Post Change Page Location")</f>
        <v>Post Change Page Location</v>
      </c>
      <c r="C70" s="119" t="s">
        <v>365</v>
      </c>
      <c r="D70" s="119" t="s">
        <v>268</v>
      </c>
      <c r="E70" s="39" t="s">
        <v>366</v>
      </c>
      <c r="F70" s="32" t="s">
        <v>361</v>
      </c>
      <c r="G70" s="98"/>
      <c r="H70" s="2" t="s">
        <v>269</v>
      </c>
    </row>
    <row r="71" spans="1:8" ht="25.5" customHeight="1" x14ac:dyDescent="0.2">
      <c r="A71" s="32">
        <v>79</v>
      </c>
      <c r="B71" s="22" t="str">
        <f>HYPERLINK("http://mahara.qmul.ac.uk/view/view.php?id=22595","Post Edit Page Location")</f>
        <v>Post Edit Page Location</v>
      </c>
      <c r="C71" s="32" t="s">
        <v>367</v>
      </c>
      <c r="D71" s="32" t="s">
        <v>268</v>
      </c>
      <c r="E71" s="95" t="s">
        <v>360</v>
      </c>
      <c r="F71" s="32" t="s">
        <v>361</v>
      </c>
      <c r="G71" s="98"/>
      <c r="H71" s="2" t="s">
        <v>269</v>
      </c>
    </row>
    <row r="72" spans="1:8" ht="25.5" customHeight="1" x14ac:dyDescent="0.2">
      <c r="A72" s="2">
        <v>124</v>
      </c>
      <c r="B72" s="2" t="s">
        <v>182</v>
      </c>
      <c r="C72" s="119" t="s">
        <v>368</v>
      </c>
      <c r="D72" s="119"/>
      <c r="E72" s="32"/>
      <c r="F72" s="32"/>
      <c r="G72" s="98"/>
      <c r="H72" s="2" t="s">
        <v>269</v>
      </c>
    </row>
    <row r="73" spans="1:8" ht="25.5" customHeight="1" x14ac:dyDescent="0.2">
      <c r="A73" s="2">
        <v>135</v>
      </c>
      <c r="B73" s="2" t="s">
        <v>201</v>
      </c>
      <c r="C73" s="119" t="s">
        <v>369</v>
      </c>
      <c r="D73" s="119"/>
      <c r="E73" s="32"/>
      <c r="F73" s="32"/>
      <c r="G73" s="98"/>
      <c r="H73" s="2" t="s">
        <v>299</v>
      </c>
    </row>
    <row r="74" spans="1:8" ht="25.5" customHeight="1" x14ac:dyDescent="0.2">
      <c r="A74" s="129">
        <v>150</v>
      </c>
      <c r="B74" s="129" t="s">
        <v>230</v>
      </c>
      <c r="C74" s="1" t="s">
        <v>370</v>
      </c>
      <c r="D74" s="2"/>
      <c r="E74" s="2"/>
      <c r="F74" s="2"/>
      <c r="G74" s="98"/>
      <c r="H74" s="2"/>
    </row>
    <row r="75" spans="1:8" ht="25.5" customHeight="1" x14ac:dyDescent="0.2">
      <c r="A75">
        <v>158</v>
      </c>
      <c r="B75" t="s">
        <v>241</v>
      </c>
      <c r="C75" s="126" t="s">
        <v>371</v>
      </c>
      <c r="D75" s="2"/>
      <c r="E75" s="2"/>
      <c r="F75" s="2"/>
      <c r="G75" s="98"/>
      <c r="H75" s="2"/>
    </row>
    <row r="76" spans="1:8" ht="18.75" customHeight="1" x14ac:dyDescent="0.2">
      <c r="A76" s="141" t="s">
        <v>372</v>
      </c>
      <c r="B76" s="141"/>
      <c r="C76" s="142"/>
      <c r="D76" s="142"/>
      <c r="E76" s="142"/>
      <c r="F76" s="142"/>
      <c r="G76" s="65"/>
      <c r="H76" s="133"/>
    </row>
    <row r="77" spans="1:8" ht="25.5" customHeight="1" x14ac:dyDescent="0.2">
      <c r="A77" s="14">
        <v>2</v>
      </c>
      <c r="B77" s="122" t="str">
        <f>HYPERLINK("http://mahara.qmul.ac.uk/view/view.php?id=21161","MyQMplus Module Display")</f>
        <v>MyQMplus Module Display</v>
      </c>
      <c r="C77" s="119" t="s">
        <v>373</v>
      </c>
      <c r="D77" s="119" t="s">
        <v>268</v>
      </c>
      <c r="E77" s="119" t="s">
        <v>264</v>
      </c>
      <c r="F77" s="125" t="s">
        <v>351</v>
      </c>
      <c r="G77" s="98"/>
      <c r="H77" s="2" t="s">
        <v>269</v>
      </c>
    </row>
    <row r="78" spans="1:8" ht="25.5" customHeight="1" x14ac:dyDescent="0.2">
      <c r="A78" s="55">
        <v>76</v>
      </c>
      <c r="B78" s="55" t="s">
        <v>99</v>
      </c>
      <c r="C78" s="5" t="s">
        <v>374</v>
      </c>
      <c r="D78" s="32" t="s">
        <v>268</v>
      </c>
      <c r="E78" s="23" t="s">
        <v>280</v>
      </c>
      <c r="F78" s="125" t="s">
        <v>351</v>
      </c>
      <c r="G78" s="98"/>
      <c r="H78" s="2" t="s">
        <v>269</v>
      </c>
    </row>
    <row r="79" spans="1:8" ht="25.5" customHeight="1" x14ac:dyDescent="0.2">
      <c r="A79">
        <v>148</v>
      </c>
      <c r="B79" t="s">
        <v>226</v>
      </c>
      <c r="C79" s="126" t="s">
        <v>375</v>
      </c>
      <c r="D79" s="2"/>
      <c r="E79" s="2"/>
      <c r="F79" s="2"/>
      <c r="G79" s="98"/>
      <c r="H79" s="2"/>
    </row>
    <row r="80" spans="1:8" ht="25.5" customHeight="1" x14ac:dyDescent="0.2">
      <c r="A80">
        <v>151</v>
      </c>
      <c r="B80" t="s">
        <v>376</v>
      </c>
      <c r="C80" s="126" t="s">
        <v>377</v>
      </c>
      <c r="D80" s="2"/>
      <c r="E80" s="2"/>
      <c r="F80" s="2"/>
      <c r="G80" s="98"/>
      <c r="H80" s="2"/>
    </row>
    <row r="81" spans="1:8" ht="15.75" customHeight="1" x14ac:dyDescent="0.2">
      <c r="A81" s="141" t="s">
        <v>378</v>
      </c>
      <c r="B81" s="141"/>
      <c r="C81" s="142"/>
      <c r="D81" s="142"/>
      <c r="E81" s="142"/>
      <c r="F81" s="142"/>
      <c r="G81" s="65"/>
      <c r="H81" s="133"/>
    </row>
    <row r="82" spans="1:8" ht="25.5" customHeight="1" x14ac:dyDescent="0.2">
      <c r="A82" s="96">
        <v>24</v>
      </c>
      <c r="B82" s="49" t="str">
        <f>HYPERLINK("http://mahara.qmul.ac.uk/view/view.php?id=21525","Mahara Authentication")</f>
        <v>Mahara Authentication</v>
      </c>
      <c r="C82" s="5" t="s">
        <v>379</v>
      </c>
      <c r="D82" s="88" t="s">
        <v>263</v>
      </c>
      <c r="E82" s="123" t="s">
        <v>280</v>
      </c>
      <c r="F82" s="125" t="s">
        <v>75</v>
      </c>
      <c r="G82" s="98" t="s">
        <v>75</v>
      </c>
      <c r="H82" s="2"/>
    </row>
    <row r="83" spans="1:8" ht="25.5" customHeight="1" x14ac:dyDescent="0.2">
      <c r="A83" s="14">
        <v>39</v>
      </c>
      <c r="B83" s="122" t="str">
        <f>HYPERLINK("http://mahara.qmul.ac.uk/view/view.php?id=21610","Mahara Menu")</f>
        <v>Mahara Menu</v>
      </c>
      <c r="C83" s="119" t="s">
        <v>380</v>
      </c>
      <c r="D83" s="119" t="s">
        <v>268</v>
      </c>
      <c r="E83" s="82" t="s">
        <v>264</v>
      </c>
      <c r="F83" s="125" t="s">
        <v>75</v>
      </c>
      <c r="G83" s="98"/>
      <c r="H83" s="2"/>
    </row>
    <row r="84" spans="1:8" ht="25.5" customHeight="1" x14ac:dyDescent="0.2">
      <c r="A84" s="5">
        <v>87</v>
      </c>
      <c r="B84" s="5" t="s">
        <v>124</v>
      </c>
      <c r="C84" s="5" t="s">
        <v>381</v>
      </c>
      <c r="D84" s="119" t="s">
        <v>273</v>
      </c>
      <c r="E84" s="51" t="s">
        <v>280</v>
      </c>
      <c r="F84" s="125" t="s">
        <v>75</v>
      </c>
      <c r="G84" s="98"/>
      <c r="H84" s="2"/>
    </row>
    <row r="85" spans="1:8" ht="25.5" customHeight="1" x14ac:dyDescent="0.2">
      <c r="A85" s="66">
        <v>121</v>
      </c>
      <c r="B85" s="22" t="s">
        <v>382</v>
      </c>
      <c r="C85" s="32" t="s">
        <v>383</v>
      </c>
      <c r="D85" s="32"/>
      <c r="E85" s="117"/>
      <c r="F85" s="32"/>
      <c r="G85" s="98"/>
      <c r="H85" s="2" t="s">
        <v>269</v>
      </c>
    </row>
    <row r="86" spans="1:8" ht="25.5" customHeight="1" x14ac:dyDescent="0.2">
      <c r="A86" s="66">
        <v>129</v>
      </c>
      <c r="B86" s="31" t="s">
        <v>188</v>
      </c>
      <c r="C86" s="32" t="s">
        <v>384</v>
      </c>
      <c r="D86" s="32"/>
      <c r="E86" s="117"/>
      <c r="F86" s="32"/>
      <c r="G86" s="98"/>
      <c r="H86" s="2"/>
    </row>
    <row r="87" spans="1:8" ht="18.75" customHeight="1" x14ac:dyDescent="0.2">
      <c r="A87" s="4">
        <v>152</v>
      </c>
      <c r="B87" t="s">
        <v>233</v>
      </c>
      <c r="C87" s="126" t="s">
        <v>385</v>
      </c>
      <c r="D87" s="2"/>
      <c r="E87" s="98"/>
      <c r="F87" s="2"/>
      <c r="G87" s="98"/>
      <c r="H87" s="2"/>
    </row>
    <row r="88" spans="1:8" ht="18.75" customHeight="1" x14ac:dyDescent="0.2">
      <c r="A88" s="4">
        <v>153</v>
      </c>
      <c r="B88" t="s">
        <v>234</v>
      </c>
      <c r="C88" s="126" t="s">
        <v>386</v>
      </c>
      <c r="D88" s="2"/>
      <c r="E88" s="98"/>
      <c r="F88" s="2"/>
      <c r="G88" s="98"/>
      <c r="H88" s="2"/>
    </row>
    <row r="89" spans="1:8" ht="18.75" customHeight="1" x14ac:dyDescent="0.2">
      <c r="A89" s="4">
        <v>154</v>
      </c>
      <c r="B89" t="s">
        <v>235</v>
      </c>
      <c r="C89" s="126" t="s">
        <v>387</v>
      </c>
      <c r="D89" s="2"/>
      <c r="E89" s="98"/>
      <c r="F89" s="2"/>
      <c r="G89" s="98"/>
      <c r="H89" s="2"/>
    </row>
    <row r="90" spans="1:8" ht="18.75" customHeight="1" x14ac:dyDescent="0.2">
      <c r="A90" s="4">
        <v>155</v>
      </c>
      <c r="B90" t="s">
        <v>236</v>
      </c>
      <c r="C90" s="126" t="s">
        <v>388</v>
      </c>
      <c r="D90" s="2"/>
      <c r="E90" s="98"/>
      <c r="F90" s="2"/>
      <c r="G90" s="98"/>
      <c r="H90" s="2"/>
    </row>
    <row r="91" spans="1:8" ht="18.75" customHeight="1" x14ac:dyDescent="0.2">
      <c r="A91" s="4">
        <v>156</v>
      </c>
      <c r="B91" s="62" t="s">
        <v>237</v>
      </c>
      <c r="C91" s="126" t="s">
        <v>389</v>
      </c>
      <c r="D91" s="2"/>
      <c r="E91" s="81"/>
      <c r="F91" s="2"/>
      <c r="G91" s="98"/>
      <c r="H91" s="2"/>
    </row>
    <row r="92" spans="1:8" ht="18.75" customHeight="1" x14ac:dyDescent="0.2">
      <c r="A92" s="142" t="s">
        <v>390</v>
      </c>
      <c r="B92" s="143"/>
      <c r="C92" s="142"/>
      <c r="D92" s="142"/>
      <c r="E92" s="142"/>
      <c r="F92" s="142"/>
      <c r="G92" s="65"/>
      <c r="H92" s="133"/>
    </row>
    <row r="93" spans="1:8" ht="25.5" customHeight="1" x14ac:dyDescent="0.2">
      <c r="A93" s="14">
        <v>60</v>
      </c>
      <c r="B93" s="122" t="str">
        <f>HYPERLINK("http://mahara.qmul.ac.uk/view/view.php?id=21651","Xerte")</f>
        <v>Xerte</v>
      </c>
      <c r="C93" s="119" t="s">
        <v>391</v>
      </c>
      <c r="D93" s="119" t="s">
        <v>263</v>
      </c>
      <c r="E93" s="24"/>
      <c r="F93" s="32" t="s">
        <v>392</v>
      </c>
      <c r="G93" s="98"/>
      <c r="H93" s="2"/>
    </row>
    <row r="94" spans="1:8" ht="25.5" customHeight="1" x14ac:dyDescent="0.2">
      <c r="A94" s="32">
        <v>71</v>
      </c>
      <c r="B94" s="32" t="s">
        <v>94</v>
      </c>
      <c r="C94" s="24" t="s">
        <v>393</v>
      </c>
      <c r="D94" s="32"/>
      <c r="E94" s="117" t="s">
        <v>280</v>
      </c>
      <c r="F94" s="32" t="s">
        <v>392</v>
      </c>
      <c r="G94" s="98"/>
      <c r="H94" s="2"/>
    </row>
    <row r="95" spans="1:8" ht="25.5" customHeight="1" x14ac:dyDescent="0.2">
      <c r="A95" s="2">
        <v>160</v>
      </c>
      <c r="B95" s="2" t="s">
        <v>247</v>
      </c>
      <c r="C95" s="81" t="s">
        <v>394</v>
      </c>
      <c r="D95" s="2"/>
      <c r="E95" s="98"/>
      <c r="F95" s="2"/>
      <c r="G95" s="98"/>
      <c r="H95" s="2"/>
    </row>
    <row r="96" spans="1:8" ht="25.5" customHeight="1" x14ac:dyDescent="0.2">
      <c r="A96" s="2">
        <v>159</v>
      </c>
      <c r="B96" s="21" t="s">
        <v>244</v>
      </c>
      <c r="C96" s="2" t="s">
        <v>395</v>
      </c>
      <c r="D96" s="2"/>
      <c r="E96" s="98"/>
      <c r="F96" s="2"/>
      <c r="G96" s="98"/>
      <c r="H96" s="2"/>
    </row>
    <row r="97" spans="1:8" ht="25.5" customHeight="1" x14ac:dyDescent="0.2">
      <c r="A97" s="4">
        <v>161</v>
      </c>
      <c r="B97" t="s">
        <v>250</v>
      </c>
      <c r="C97" s="69" t="s">
        <v>396</v>
      </c>
      <c r="D97" s="2"/>
      <c r="E97" s="98"/>
      <c r="F97" s="2"/>
      <c r="G97" s="98"/>
      <c r="H97" s="2"/>
    </row>
    <row r="98" spans="1:8" ht="25.5" customHeight="1" x14ac:dyDescent="0.2">
      <c r="A98" s="4">
        <v>162</v>
      </c>
      <c r="B98" t="s">
        <v>397</v>
      </c>
      <c r="C98" t="s">
        <v>398</v>
      </c>
      <c r="D98" s="126"/>
      <c r="E98" s="98"/>
      <c r="F98" s="2"/>
      <c r="G98" s="98"/>
      <c r="H98" s="2"/>
    </row>
    <row r="99" spans="1:8" ht="25.5" customHeight="1" x14ac:dyDescent="0.2">
      <c r="A99" s="1">
        <v>144</v>
      </c>
      <c r="B99" s="118" t="s">
        <v>399</v>
      </c>
      <c r="C99" s="110" t="s">
        <v>400</v>
      </c>
      <c r="D99" s="126"/>
      <c r="E99" s="81"/>
      <c r="F99" s="2"/>
      <c r="G99" s="98"/>
      <c r="H99" s="2"/>
    </row>
    <row r="100" spans="1:8" ht="20.25" customHeight="1" x14ac:dyDescent="0.2">
      <c r="A100" s="142" t="s">
        <v>401</v>
      </c>
      <c r="B100" s="142"/>
      <c r="C100" s="142"/>
      <c r="D100" s="142"/>
      <c r="E100" s="142"/>
      <c r="F100" s="142"/>
      <c r="G100" s="70"/>
      <c r="H100" s="85"/>
    </row>
    <row r="101" spans="1:8" ht="25.5" customHeight="1" x14ac:dyDescent="0.2">
      <c r="A101" s="77">
        <v>12</v>
      </c>
      <c r="B101" s="74" t="str">
        <f>HYPERLINK("http://mahara.qmul.ac.uk/view/view.php?id=21526","File Picker JSON Error")</f>
        <v>File Picker JSON Error</v>
      </c>
      <c r="C101" s="99" t="s">
        <v>402</v>
      </c>
      <c r="D101" s="99" t="s">
        <v>268</v>
      </c>
      <c r="E101" s="99" t="s">
        <v>264</v>
      </c>
      <c r="F101" s="99" t="s">
        <v>351</v>
      </c>
      <c r="G101" s="15"/>
      <c r="H101" s="76" t="s">
        <v>269</v>
      </c>
    </row>
    <row r="102" spans="1:8" ht="25.5" customHeight="1" x14ac:dyDescent="0.2">
      <c r="A102" s="71">
        <v>13</v>
      </c>
      <c r="B102" s="46" t="str">
        <f>HYPERLINK("http://mahara.qmul.ac.uk/view/view.php?id=21798","Sticky Blocks")</f>
        <v>Sticky Blocks</v>
      </c>
      <c r="C102" s="46" t="s">
        <v>403</v>
      </c>
      <c r="D102" s="119" t="s">
        <v>273</v>
      </c>
      <c r="E102" s="119"/>
      <c r="F102" s="119" t="s">
        <v>265</v>
      </c>
      <c r="G102" s="28"/>
      <c r="H102" s="27"/>
    </row>
    <row r="103" spans="1:8" ht="25.5" customHeight="1" x14ac:dyDescent="0.2">
      <c r="A103" s="77">
        <v>15</v>
      </c>
      <c r="B103" s="74" t="str">
        <f>HYPERLINK("http://mahara.qmul.ac.uk/view/view.php?id=21527","Wikis and Separate Groups")</f>
        <v>Wikis and Separate Groups</v>
      </c>
      <c r="C103" s="99" t="s">
        <v>404</v>
      </c>
      <c r="D103" s="23" t="s">
        <v>268</v>
      </c>
      <c r="E103" s="24"/>
      <c r="F103" s="32" t="s">
        <v>405</v>
      </c>
      <c r="G103" s="70"/>
      <c r="H103" s="40"/>
    </row>
    <row r="104" spans="1:8" ht="25.5" customHeight="1" x14ac:dyDescent="0.2">
      <c r="A104" s="99">
        <v>23</v>
      </c>
      <c r="B104" s="74" t="s">
        <v>406</v>
      </c>
      <c r="C104" s="46" t="s">
        <v>407</v>
      </c>
      <c r="D104" s="114" t="s">
        <v>408</v>
      </c>
      <c r="E104" s="82" t="s">
        <v>264</v>
      </c>
      <c r="F104" s="125" t="s">
        <v>405</v>
      </c>
      <c r="G104" s="70"/>
    </row>
    <row r="105" spans="1:8" ht="25.5" customHeight="1" x14ac:dyDescent="0.2">
      <c r="A105" s="77">
        <v>30</v>
      </c>
      <c r="B105" s="74" t="str">
        <f>HYPERLINK("http://mahara.qmul.ac.uk/view/view.php?id=21540","Show Hide Module Details")</f>
        <v>Show Hide Module Details</v>
      </c>
      <c r="C105" s="99" t="s">
        <v>409</v>
      </c>
      <c r="D105" s="119" t="s">
        <v>268</v>
      </c>
      <c r="E105" s="117"/>
      <c r="F105" s="32" t="s">
        <v>265</v>
      </c>
      <c r="G105" s="70"/>
    </row>
    <row r="106" spans="1:8" ht="25.5" customHeight="1" x14ac:dyDescent="0.2">
      <c r="A106" s="77">
        <v>31</v>
      </c>
      <c r="B106" s="74" t="str">
        <f>HYPERLINK("http://mahara.qmul.ac.uk/view/view.php?id=21591","Guest Access Field")</f>
        <v>Guest Access Field</v>
      </c>
      <c r="C106" s="99" t="s">
        <v>410</v>
      </c>
      <c r="D106" s="23" t="s">
        <v>273</v>
      </c>
      <c r="E106" s="51" t="s">
        <v>280</v>
      </c>
      <c r="F106" s="32" t="s">
        <v>405</v>
      </c>
      <c r="G106" s="70"/>
    </row>
    <row r="107" spans="1:8" ht="25.5" customHeight="1" x14ac:dyDescent="0.2">
      <c r="A107" s="77">
        <v>38</v>
      </c>
      <c r="B107" s="74" t="str">
        <f>HYPERLINK("http://mahara.qmul.ac.uk/view/view.php?id=21609","Turnitin")</f>
        <v>Turnitin</v>
      </c>
      <c r="C107" s="99" t="s">
        <v>411</v>
      </c>
      <c r="D107" s="23" t="s">
        <v>315</v>
      </c>
      <c r="E107" s="117"/>
      <c r="F107" s="32" t="s">
        <v>405</v>
      </c>
      <c r="G107" s="70" t="s">
        <v>336</v>
      </c>
    </row>
    <row r="108" spans="1:8" ht="25.5" customHeight="1" x14ac:dyDescent="0.2">
      <c r="A108" s="77">
        <v>52</v>
      </c>
      <c r="B108" s="74" t="str">
        <f>HYPERLINK("http://mahara.qmul.ac.uk/view/view.php?id=21638","Simplify Login As Guest")</f>
        <v>Simplify Login As Guest</v>
      </c>
      <c r="C108" s="99" t="s">
        <v>412</v>
      </c>
      <c r="D108" s="119" t="s">
        <v>268</v>
      </c>
      <c r="E108" s="82"/>
      <c r="F108" s="119" t="s">
        <v>351</v>
      </c>
      <c r="G108" s="30"/>
      <c r="H108" s="10"/>
    </row>
    <row r="109" spans="1:8" ht="25.5" customHeight="1" x14ac:dyDescent="0.2">
      <c r="A109" s="77">
        <v>53</v>
      </c>
      <c r="B109" s="74" t="str">
        <f>HYPERLINK("http://mahara.qmul.ac.uk/view/view.php?id=21614","Add Semester code to Module Info Block")</f>
        <v>Add Semester code to Module Info Block</v>
      </c>
      <c r="C109" s="99" t="s">
        <v>413</v>
      </c>
      <c r="D109" s="114" t="s">
        <v>268</v>
      </c>
      <c r="E109" s="82" t="s">
        <v>264</v>
      </c>
      <c r="F109" s="125" t="s">
        <v>414</v>
      </c>
      <c r="G109" s="70"/>
    </row>
    <row r="110" spans="1:8" ht="25.5" customHeight="1" x14ac:dyDescent="0.2">
      <c r="A110" s="77">
        <v>56</v>
      </c>
      <c r="B110" s="74" t="str">
        <f>HYPERLINK("http://mahara.qmul.ac.uk/view/view.php?id=21800","Certification Plugin For Careers")</f>
        <v>Certification Plugin For Careers</v>
      </c>
      <c r="C110" s="99" t="s">
        <v>415</v>
      </c>
      <c r="D110" s="114" t="s">
        <v>408</v>
      </c>
      <c r="E110" s="82" t="s">
        <v>354</v>
      </c>
      <c r="F110" s="125" t="s">
        <v>405</v>
      </c>
      <c r="G110" s="70"/>
    </row>
    <row r="111" spans="1:8" ht="25.5" customHeight="1" x14ac:dyDescent="0.2">
      <c r="A111" s="77">
        <v>58</v>
      </c>
      <c r="B111" s="74" t="str">
        <f>HYPERLINK("http://mahara.qmul.ac.uk/view/view.php?id=21616","New icon for Maple Mathematics Filetype")</f>
        <v>New icon for Maple Mathematics Filetype</v>
      </c>
      <c r="C111" s="99" t="s">
        <v>416</v>
      </c>
      <c r="D111" s="23" t="s">
        <v>268</v>
      </c>
      <c r="E111" s="82" t="s">
        <v>264</v>
      </c>
      <c r="F111" s="125" t="s">
        <v>405</v>
      </c>
      <c r="G111" s="70"/>
    </row>
    <row r="112" spans="1:8" ht="25.5" customHeight="1" x14ac:dyDescent="0.2">
      <c r="A112" s="99">
        <v>64</v>
      </c>
      <c r="B112" s="74" t="s">
        <v>417</v>
      </c>
      <c r="C112" s="99"/>
      <c r="D112" s="114" t="s">
        <v>273</v>
      </c>
      <c r="E112" s="82" t="s">
        <v>264</v>
      </c>
      <c r="F112" s="125" t="s">
        <v>405</v>
      </c>
      <c r="G112" s="70"/>
    </row>
    <row r="113" spans="1:8" ht="25.5" customHeight="1" x14ac:dyDescent="0.2">
      <c r="A113" s="77">
        <v>65</v>
      </c>
      <c r="B113" s="74" t="str">
        <f>HYPERLINK("http://mahara.qmul.ac.uk/view/view.php?id=21642","Log Users Acting As Other Users And Allow Log In As Student")</f>
        <v>Log Users Acting As Other Users And Allow Log In As Student</v>
      </c>
      <c r="C113" s="99" t="s">
        <v>418</v>
      </c>
      <c r="D113" s="99" t="s">
        <v>268</v>
      </c>
      <c r="E113" s="8" t="s">
        <v>280</v>
      </c>
      <c r="F113" s="99" t="s">
        <v>265</v>
      </c>
      <c r="G113" s="17" t="s">
        <v>316</v>
      </c>
      <c r="H113" s="104" t="s">
        <v>269</v>
      </c>
    </row>
    <row r="114" spans="1:8" ht="25.5" customHeight="1" x14ac:dyDescent="0.2">
      <c r="A114" s="77">
        <v>67</v>
      </c>
      <c r="B114" s="74" t="str">
        <f>HYPERLINK("http://mahara.qmul.ac.uk/view/view.php?id=21617","Theme/Course Format Restrictions")</f>
        <v>Theme/Course Format Restrictions</v>
      </c>
      <c r="C114" s="99" t="s">
        <v>419</v>
      </c>
      <c r="D114" s="114" t="s">
        <v>268</v>
      </c>
      <c r="E114" s="117"/>
      <c r="F114" s="32" t="s">
        <v>405</v>
      </c>
      <c r="G114" s="70"/>
    </row>
    <row r="115" spans="1:8" ht="25.5" customHeight="1" x14ac:dyDescent="0.2">
      <c r="A115" s="77">
        <v>68</v>
      </c>
      <c r="B115" s="74" t="str">
        <f>HYPERLINK("http://mahara.qmul.ac.uk/view/view.php?id=21621","Automatic Rendering of Emoticons")</f>
        <v>Automatic Rendering of Emoticons</v>
      </c>
      <c r="C115" s="99" t="s">
        <v>420</v>
      </c>
      <c r="D115" s="114" t="s">
        <v>268</v>
      </c>
      <c r="E115" s="51" t="s">
        <v>280</v>
      </c>
      <c r="F115" s="125" t="s">
        <v>405</v>
      </c>
      <c r="G115" s="70"/>
    </row>
    <row r="116" spans="1:8" ht="25.5" customHeight="1" x14ac:dyDescent="0.2">
      <c r="A116" s="77">
        <v>70</v>
      </c>
      <c r="B116" s="74" t="str">
        <f>HYPERLINK("http://mahara.qmul.ac.uk/view/view.php?id=21626","Additional Fields In The Moodle Profile")</f>
        <v>Additional Fields In The Moodle Profile</v>
      </c>
      <c r="C116" s="99" t="s">
        <v>421</v>
      </c>
      <c r="D116" s="114" t="s">
        <v>268</v>
      </c>
      <c r="E116" s="82" t="s">
        <v>264</v>
      </c>
      <c r="F116" s="125" t="s">
        <v>414</v>
      </c>
      <c r="G116" s="70"/>
    </row>
    <row r="117" spans="1:8" ht="25.5" customHeight="1" x14ac:dyDescent="0.2">
      <c r="A117" s="99">
        <v>78</v>
      </c>
      <c r="B117" s="99" t="s">
        <v>106</v>
      </c>
      <c r="C117" s="99" t="s">
        <v>422</v>
      </c>
      <c r="D117" s="32" t="s">
        <v>268</v>
      </c>
      <c r="E117" s="117"/>
      <c r="F117" s="32" t="s">
        <v>265</v>
      </c>
      <c r="G117" s="70"/>
      <c r="H117" t="s">
        <v>269</v>
      </c>
    </row>
    <row r="118" spans="1:8" ht="25.5" customHeight="1" x14ac:dyDescent="0.2">
      <c r="A118" s="77">
        <v>81</v>
      </c>
      <c r="B118" s="74" t="str">
        <f>HYPERLINK("http://mahara.qmul.ac.uk/view/view.php?id=22874","Anonymous Forum Posts")</f>
        <v>Anonymous Forum Posts</v>
      </c>
      <c r="C118" s="99" t="s">
        <v>423</v>
      </c>
      <c r="D118" s="39" t="s">
        <v>268</v>
      </c>
      <c r="E118" s="91" t="s">
        <v>364</v>
      </c>
      <c r="F118" s="125" t="s">
        <v>405</v>
      </c>
      <c r="G118" s="70"/>
    </row>
    <row r="119" spans="1:8" ht="25.5" customHeight="1" x14ac:dyDescent="0.2">
      <c r="A119" s="77">
        <v>85</v>
      </c>
      <c r="B119" s="74" t="str">
        <f>HYPERLINK("http://mahara.qmul.ac.uk/view/view.php?id=21935","MyQMplus Submission Status")</f>
        <v>MyQMplus Submission Status</v>
      </c>
      <c r="C119" s="99" t="s">
        <v>424</v>
      </c>
      <c r="D119" s="99" t="s">
        <v>268</v>
      </c>
      <c r="E119" s="8" t="s">
        <v>264</v>
      </c>
      <c r="F119" s="99" t="s">
        <v>317</v>
      </c>
      <c r="G119" s="17"/>
      <c r="H119" s="104" t="s">
        <v>269</v>
      </c>
    </row>
    <row r="120" spans="1:8" ht="25.5" customHeight="1" x14ac:dyDescent="0.2">
      <c r="A120" s="99">
        <v>89</v>
      </c>
      <c r="B120" s="99" t="s">
        <v>127</v>
      </c>
      <c r="C120" s="99" t="s">
        <v>425</v>
      </c>
      <c r="D120" s="114" t="s">
        <v>426</v>
      </c>
      <c r="E120" s="82" t="s">
        <v>264</v>
      </c>
      <c r="F120" s="32" t="s">
        <v>405</v>
      </c>
      <c r="G120" s="70"/>
    </row>
    <row r="121" spans="1:8" ht="25.5" customHeight="1" x14ac:dyDescent="0.2">
      <c r="A121" s="46">
        <v>104</v>
      </c>
      <c r="B121" s="46" t="s">
        <v>154</v>
      </c>
      <c r="C121" s="46" t="s">
        <v>427</v>
      </c>
      <c r="D121" s="13" t="s">
        <v>273</v>
      </c>
      <c r="E121" s="93" t="s">
        <v>428</v>
      </c>
      <c r="F121" s="32" t="s">
        <v>265</v>
      </c>
      <c r="G121" s="70" t="s">
        <v>281</v>
      </c>
    </row>
    <row r="122" spans="1:8" ht="25.5" customHeight="1" x14ac:dyDescent="0.2">
      <c r="A122" s="99">
        <v>115</v>
      </c>
      <c r="B122" s="99" t="str">
        <f>HYPERLINK("http://mahara.qmul.ac.uk/view/view.php?id=35361","Rollover: Turnitin assignments not recreated")</f>
        <v>Rollover: Turnitin assignments not recreated</v>
      </c>
      <c r="C122" s="99" t="s">
        <v>429</v>
      </c>
      <c r="D122" s="29" t="s">
        <v>273</v>
      </c>
      <c r="E122" s="48"/>
      <c r="F122" s="119" t="s">
        <v>265</v>
      </c>
      <c r="G122" s="30" t="s">
        <v>281</v>
      </c>
      <c r="H122" s="10" t="s">
        <v>430</v>
      </c>
    </row>
    <row r="123" spans="1:8" ht="25.5" customHeight="1" x14ac:dyDescent="0.2">
      <c r="A123" s="99">
        <v>131</v>
      </c>
      <c r="B123" s="76" t="s">
        <v>192</v>
      </c>
      <c r="C123" s="99" t="s">
        <v>431</v>
      </c>
      <c r="D123" s="111"/>
      <c r="E123" s="107"/>
      <c r="F123" s="32"/>
      <c r="G123" s="70"/>
      <c r="H123" t="s">
        <v>269</v>
      </c>
    </row>
    <row r="124" spans="1:8" ht="25.5" customHeight="1" x14ac:dyDescent="0.2">
      <c r="A124" s="77" t="s">
        <v>432</v>
      </c>
      <c r="B124" s="74" t="str">
        <f>HYPERLINK("http://mahara.qmul.ac.uk/view/view.php?id=21486","Mod Info block enhancements")</f>
        <v>Mod Info block enhancements</v>
      </c>
      <c r="C124" s="99" t="s">
        <v>433</v>
      </c>
      <c r="D124" s="124" t="s">
        <v>268</v>
      </c>
      <c r="E124" s="107" t="s">
        <v>264</v>
      </c>
      <c r="F124" s="125" t="s">
        <v>405</v>
      </c>
      <c r="G124" s="70"/>
    </row>
    <row r="125" spans="1:8" ht="25.5" customHeight="1" x14ac:dyDescent="0.2">
      <c r="A125" s="99"/>
      <c r="B125" s="74" t="s">
        <v>434</v>
      </c>
      <c r="C125" s="135"/>
      <c r="D125" s="124" t="s">
        <v>273</v>
      </c>
      <c r="E125" s="48" t="s">
        <v>435</v>
      </c>
      <c r="F125" s="125" t="s">
        <v>405</v>
      </c>
      <c r="G125" s="70"/>
    </row>
    <row r="126" spans="1:8" ht="25.5" customHeight="1" x14ac:dyDescent="0.2">
      <c r="A126" s="99"/>
      <c r="B126" s="74" t="s">
        <v>436</v>
      </c>
      <c r="C126" s="99"/>
      <c r="D126" s="54" t="s">
        <v>268</v>
      </c>
      <c r="E126" s="109" t="s">
        <v>364</v>
      </c>
      <c r="F126" s="32" t="s">
        <v>405</v>
      </c>
      <c r="G126" s="70"/>
    </row>
    <row r="127" spans="1:8" ht="25.5" customHeight="1" x14ac:dyDescent="0.2">
      <c r="A127" s="99"/>
      <c r="B127" s="74" t="s">
        <v>437</v>
      </c>
      <c r="C127" s="99"/>
      <c r="D127" s="6" t="s">
        <v>268</v>
      </c>
      <c r="E127" s="93" t="s">
        <v>280</v>
      </c>
      <c r="F127" s="125" t="s">
        <v>405</v>
      </c>
      <c r="G127" s="70"/>
    </row>
    <row r="128" spans="1:8" ht="25.5" customHeight="1" x14ac:dyDescent="0.2">
      <c r="A128" s="77"/>
      <c r="B128" s="74" t="str">
        <f>HYPERLINK("http://mahara.qmul.ac.uk/view/blocks.php?id=23711","Archive server - terms and conditions acceptance")</f>
        <v>Archive server - terms and conditions acceptance</v>
      </c>
      <c r="C128" s="99" t="s">
        <v>438</v>
      </c>
      <c r="D128" s="114" t="s">
        <v>268</v>
      </c>
      <c r="E128" s="78" t="s">
        <v>364</v>
      </c>
      <c r="F128" s="125" t="s">
        <v>405</v>
      </c>
      <c r="G128" s="52"/>
    </row>
    <row r="129" spans="1:8" ht="25.5" customHeight="1" x14ac:dyDescent="0.2">
      <c r="A129" s="99"/>
      <c r="B129" s="74" t="s">
        <v>439</v>
      </c>
      <c r="C129" s="99"/>
      <c r="D129" s="72" t="s">
        <v>268</v>
      </c>
      <c r="E129" s="23" t="s">
        <v>280</v>
      </c>
      <c r="F129" s="125" t="s">
        <v>405</v>
      </c>
      <c r="G129" s="21"/>
      <c r="H129" s="70"/>
    </row>
    <row r="130" spans="1:8" ht="25.5" customHeight="1" x14ac:dyDescent="0.2">
      <c r="A130" s="99"/>
      <c r="B130" s="74" t="s">
        <v>440</v>
      </c>
      <c r="C130" s="135"/>
      <c r="D130" s="23" t="s">
        <v>268</v>
      </c>
      <c r="E130" s="119" t="s">
        <v>264</v>
      </c>
      <c r="F130" s="125" t="s">
        <v>405</v>
      </c>
      <c r="G130" s="70"/>
      <c r="H130" s="62"/>
    </row>
    <row r="131" spans="1:8" ht="25.5" customHeight="1" x14ac:dyDescent="0.2">
      <c r="A131" s="77"/>
      <c r="B131" s="74" t="str">
        <f>HYPERLINK("http://mahara.qmul.ac.uk/view/view.php?id=21524","Multi-Module Activity Block")</f>
        <v>Multi-Module Activity Block</v>
      </c>
      <c r="C131" s="99" t="s">
        <v>441</v>
      </c>
      <c r="D131" s="23" t="s">
        <v>268</v>
      </c>
      <c r="E131" s="119" t="s">
        <v>264</v>
      </c>
      <c r="F131" s="125" t="s">
        <v>405</v>
      </c>
      <c r="G131" s="98"/>
      <c r="H131" s="2"/>
    </row>
    <row r="132" spans="1:8" ht="25.5" customHeight="1" x14ac:dyDescent="0.2">
      <c r="A132" s="99"/>
      <c r="B132" s="74" t="s">
        <v>442</v>
      </c>
      <c r="C132" s="135"/>
      <c r="D132" s="23" t="s">
        <v>268</v>
      </c>
      <c r="E132" s="23" t="s">
        <v>280</v>
      </c>
      <c r="F132" s="125" t="s">
        <v>405</v>
      </c>
      <c r="G132" s="98"/>
      <c r="H132" s="2"/>
    </row>
    <row r="133" spans="1:8" ht="25.5" customHeight="1" x14ac:dyDescent="0.2">
      <c r="A133" s="99"/>
      <c r="B133" s="74" t="s">
        <v>443</v>
      </c>
      <c r="C133" s="135"/>
      <c r="D133" s="23" t="s">
        <v>263</v>
      </c>
      <c r="E133" s="32"/>
      <c r="F133" s="32" t="s">
        <v>405</v>
      </c>
      <c r="G133" s="98"/>
      <c r="H133" s="2"/>
    </row>
    <row r="134" spans="1:8" ht="25.5" customHeight="1" x14ac:dyDescent="0.2">
      <c r="A134" s="99"/>
      <c r="B134" s="74" t="s">
        <v>444</v>
      </c>
      <c r="C134" s="99" t="s">
        <v>445</v>
      </c>
      <c r="D134" s="23" t="s">
        <v>315</v>
      </c>
      <c r="E134" s="119" t="s">
        <v>264</v>
      </c>
      <c r="F134" s="125" t="s">
        <v>405</v>
      </c>
      <c r="G134" s="98"/>
      <c r="H134" s="2"/>
    </row>
    <row r="135" spans="1:8" ht="25.5" customHeight="1" x14ac:dyDescent="0.2">
      <c r="A135" s="99"/>
      <c r="B135" s="74" t="s">
        <v>446</v>
      </c>
      <c r="C135" s="135"/>
      <c r="D135" s="23" t="s">
        <v>315</v>
      </c>
      <c r="E135" s="32"/>
      <c r="F135" s="32" t="s">
        <v>405</v>
      </c>
      <c r="G135" s="98"/>
      <c r="H135" s="2"/>
    </row>
    <row r="136" spans="1:8" ht="25.5" customHeight="1" x14ac:dyDescent="0.2">
      <c r="A136" s="99"/>
      <c r="B136" s="74" t="s">
        <v>447</v>
      </c>
      <c r="C136" s="135"/>
      <c r="D136" s="119" t="s">
        <v>268</v>
      </c>
      <c r="E136" s="119" t="s">
        <v>264</v>
      </c>
      <c r="F136" s="119" t="s">
        <v>75</v>
      </c>
      <c r="G136" s="28"/>
      <c r="H136" s="27"/>
    </row>
    <row r="137" spans="1:8" ht="25.5" customHeight="1" x14ac:dyDescent="0.2">
      <c r="A137" s="46"/>
      <c r="B137" s="46" t="s">
        <v>448</v>
      </c>
      <c r="C137" s="46" t="s">
        <v>449</v>
      </c>
      <c r="D137" s="46" t="s">
        <v>268</v>
      </c>
      <c r="E137" s="46"/>
      <c r="F137" s="46" t="s">
        <v>265</v>
      </c>
      <c r="G137" s="60"/>
      <c r="H137" s="3"/>
    </row>
    <row r="138" spans="1:8" ht="25.5" customHeight="1" x14ac:dyDescent="0.2">
      <c r="A138" s="77"/>
      <c r="B138" s="74" t="str">
        <f>HYPERLINK("http://mahara.qmul.ac.uk/view/blocks.php?id=22551","Column Sort on Course Rollover Report")</f>
        <v>Column Sort on Course Rollover Report</v>
      </c>
      <c r="C138" s="46" t="s">
        <v>450</v>
      </c>
      <c r="D138" s="119" t="s">
        <v>268</v>
      </c>
      <c r="E138" s="23" t="s">
        <v>280</v>
      </c>
      <c r="F138" s="125" t="s">
        <v>265</v>
      </c>
      <c r="G138" s="98"/>
      <c r="H138" s="2"/>
    </row>
    <row r="139" spans="1:8" ht="25.5" customHeight="1" x14ac:dyDescent="0.2">
      <c r="A139" s="132">
        <v>4</v>
      </c>
      <c r="B139" s="56" t="str">
        <f>HYPERLINK("http://mahara.qmul.ac.uk/view/view.php?id=21427","Delete Course Statistics")</f>
        <v>Delete Course Statistics</v>
      </c>
      <c r="C139" s="95" t="s">
        <v>451</v>
      </c>
      <c r="D139" s="119" t="s">
        <v>268</v>
      </c>
      <c r="E139" s="119" t="s">
        <v>264</v>
      </c>
      <c r="F139" s="125" t="s">
        <v>265</v>
      </c>
      <c r="G139" s="98" t="s">
        <v>316</v>
      </c>
      <c r="H139" s="2" t="s">
        <v>269</v>
      </c>
    </row>
    <row r="140" spans="1:8" ht="25.5" customHeight="1" x14ac:dyDescent="0.2">
      <c r="A140" s="132">
        <v>16</v>
      </c>
      <c r="B140" s="56" t="str">
        <f>HYPERLINK("http://mahara.qmul.ac.uk/view/view.php?id=21528","Session time outs")</f>
        <v>Session time outs</v>
      </c>
      <c r="C140" s="95" t="s">
        <v>452</v>
      </c>
      <c r="D140" s="119" t="s">
        <v>268</v>
      </c>
      <c r="E140" s="119" t="s">
        <v>264</v>
      </c>
      <c r="F140" s="32" t="s">
        <v>453</v>
      </c>
      <c r="G140" s="98"/>
      <c r="H140" s="2"/>
    </row>
    <row r="141" spans="1:8" ht="25.5" customHeight="1" x14ac:dyDescent="0.2">
      <c r="A141" s="132">
        <v>25</v>
      </c>
      <c r="B141" s="56" t="str">
        <f>HYPERLINK("http://mahara.qmul.ac.uk/view/view.php?id=21532","IE8 Error Collapsed Topics")</f>
        <v>IE8 Error Collapsed Topics</v>
      </c>
      <c r="C141" s="95" t="s">
        <v>454</v>
      </c>
      <c r="D141" s="119" t="s">
        <v>268</v>
      </c>
      <c r="E141" s="119" t="s">
        <v>264</v>
      </c>
      <c r="F141" s="125" t="s">
        <v>455</v>
      </c>
      <c r="G141" s="81"/>
      <c r="H141" s="2" t="s">
        <v>269</v>
      </c>
    </row>
    <row r="142" spans="1:8" ht="25.5" customHeight="1" x14ac:dyDescent="0.2">
      <c r="A142" s="95">
        <v>74</v>
      </c>
      <c r="B142" s="95" t="s">
        <v>97</v>
      </c>
      <c r="C142" s="95" t="s">
        <v>456</v>
      </c>
      <c r="D142" s="32" t="s">
        <v>268</v>
      </c>
      <c r="E142" s="32"/>
      <c r="F142" s="32" t="s">
        <v>317</v>
      </c>
      <c r="G142" s="21"/>
      <c r="H142" s="2"/>
    </row>
    <row r="143" spans="1:8" ht="25.5" customHeight="1" x14ac:dyDescent="0.2">
      <c r="A143" s="95">
        <v>79</v>
      </c>
      <c r="B143" s="95" t="s">
        <v>457</v>
      </c>
      <c r="C143" s="95" t="s">
        <v>458</v>
      </c>
      <c r="D143" s="119" t="s">
        <v>273</v>
      </c>
      <c r="E143" s="119" t="s">
        <v>264</v>
      </c>
      <c r="F143" s="125" t="s">
        <v>351</v>
      </c>
      <c r="G143" s="98"/>
      <c r="H143" s="2" t="s">
        <v>269</v>
      </c>
    </row>
    <row r="144" spans="1:8" ht="25.5" customHeight="1" x14ac:dyDescent="0.2">
      <c r="A144" s="95">
        <v>80</v>
      </c>
      <c r="B144" s="95" t="s">
        <v>113</v>
      </c>
      <c r="C144" s="95" t="s">
        <v>459</v>
      </c>
      <c r="D144" s="32" t="s">
        <v>273</v>
      </c>
      <c r="E144" s="119" t="s">
        <v>264</v>
      </c>
      <c r="F144" s="125" t="s">
        <v>351</v>
      </c>
      <c r="G144" s="98"/>
      <c r="H144" s="2" t="s">
        <v>269</v>
      </c>
    </row>
    <row r="145" spans="1:8" ht="25.5" customHeight="1" x14ac:dyDescent="0.2">
      <c r="A145" s="132">
        <v>86</v>
      </c>
      <c r="B145" s="56" t="str">
        <f>HYPERLINK("http://mahara.qmul.ac.uk/view/view.php?id=21425","Show/Hide In Grades")</f>
        <v>Show/Hide In Grades</v>
      </c>
      <c r="C145" s="95" t="s">
        <v>460</v>
      </c>
      <c r="D145" s="95" t="s">
        <v>461</v>
      </c>
      <c r="E145" s="32"/>
      <c r="F145" s="32" t="s">
        <v>317</v>
      </c>
      <c r="G145" s="98" t="s">
        <v>18</v>
      </c>
      <c r="H145" s="2" t="s">
        <v>269</v>
      </c>
    </row>
    <row r="146" spans="1:8" ht="25.5" customHeight="1" x14ac:dyDescent="0.2">
      <c r="A146" s="95">
        <v>92</v>
      </c>
      <c r="B146" s="95" t="s">
        <v>131</v>
      </c>
      <c r="C146" s="95" t="s">
        <v>462</v>
      </c>
      <c r="D146" s="32" t="s">
        <v>463</v>
      </c>
      <c r="E146" s="130" t="s">
        <v>264</v>
      </c>
      <c r="F146" s="32" t="s">
        <v>265</v>
      </c>
      <c r="G146" s="98"/>
      <c r="H146" s="2"/>
    </row>
    <row r="147" spans="1:8" ht="25.5" customHeight="1" x14ac:dyDescent="0.2">
      <c r="A147" s="95">
        <v>95</v>
      </c>
      <c r="B147" s="95" t="s">
        <v>138</v>
      </c>
      <c r="C147" s="95" t="s">
        <v>464</v>
      </c>
      <c r="D147" s="32" t="s">
        <v>465</v>
      </c>
      <c r="E147" s="73"/>
      <c r="F147" s="32" t="s">
        <v>453</v>
      </c>
      <c r="G147" s="98"/>
      <c r="H147" s="2"/>
    </row>
    <row r="148" spans="1:8" ht="25.5" customHeight="1" x14ac:dyDescent="0.2">
      <c r="A148" s="103">
        <v>123</v>
      </c>
      <c r="B148" s="103" t="s">
        <v>181</v>
      </c>
      <c r="C148" s="95" t="s">
        <v>466</v>
      </c>
      <c r="D148" s="32"/>
      <c r="E148" s="32"/>
      <c r="F148" s="32"/>
      <c r="G148" s="98"/>
      <c r="H148" s="2" t="s">
        <v>269</v>
      </c>
    </row>
    <row r="149" spans="1:8" ht="25.5" customHeight="1" x14ac:dyDescent="0.2">
      <c r="A149" s="95"/>
      <c r="B149" s="56" t="s">
        <v>467</v>
      </c>
      <c r="C149" s="59" t="s">
        <v>468</v>
      </c>
      <c r="D149" s="95" t="s">
        <v>315</v>
      </c>
      <c r="E149" s="32"/>
      <c r="F149" s="32" t="s">
        <v>317</v>
      </c>
      <c r="G149" s="98"/>
      <c r="H149" s="2" t="s">
        <v>269</v>
      </c>
    </row>
    <row r="150" spans="1:8" ht="25.5" customHeight="1" x14ac:dyDescent="0.2">
      <c r="A150" s="47"/>
      <c r="B150" s="9" t="str">
        <f>HYPERLINK("http://mahara.qmul.ac.uk/view/view.php?id=21531","Roles &amp; Permissions")</f>
        <v>Roles &amp; Permissions</v>
      </c>
      <c r="C150" s="25" t="s">
        <v>469</v>
      </c>
      <c r="D150" s="115" t="s">
        <v>470</v>
      </c>
      <c r="E150" s="115" t="s">
        <v>364</v>
      </c>
      <c r="F150" s="115" t="s">
        <v>265</v>
      </c>
      <c r="G150" s="26"/>
      <c r="H150" s="67"/>
    </row>
    <row r="151" spans="1:8" ht="25.5" customHeight="1" x14ac:dyDescent="0.2">
      <c r="A151" s="84"/>
      <c r="B151" s="40"/>
      <c r="C151" s="84"/>
      <c r="D151" s="84"/>
      <c r="E151" s="84"/>
      <c r="F151" s="84"/>
      <c r="H151" s="40"/>
    </row>
    <row r="152" spans="1:8" ht="25.5" customHeight="1" x14ac:dyDescent="0.2">
      <c r="A152" s="50"/>
      <c r="C152" s="50"/>
      <c r="D152" s="50"/>
      <c r="E152" s="50"/>
      <c r="F152" s="50"/>
    </row>
    <row r="153" spans="1:8" ht="25.5" customHeight="1" x14ac:dyDescent="0.2">
      <c r="A153" s="50"/>
      <c r="B153" s="50"/>
      <c r="C153" s="50"/>
      <c r="D153" s="50"/>
      <c r="E153" s="50"/>
      <c r="F153" s="50"/>
    </row>
    <row r="154" spans="1:8" ht="25.5" customHeight="1" x14ac:dyDescent="0.2">
      <c r="A154" s="50"/>
      <c r="B154" s="86" t="s">
        <v>471</v>
      </c>
      <c r="C154" s="87"/>
      <c r="D154" s="50"/>
      <c r="E154" s="50"/>
      <c r="F154" s="50"/>
    </row>
    <row r="155" spans="1:8" ht="25.5" customHeight="1" x14ac:dyDescent="0.2">
      <c r="A155" s="107"/>
      <c r="B155" s="144" t="s">
        <v>472</v>
      </c>
      <c r="C155" s="145"/>
      <c r="D155" s="111"/>
      <c r="E155" s="50"/>
      <c r="F155" s="50"/>
    </row>
    <row r="156" spans="1:8" ht="25.5" customHeight="1" x14ac:dyDescent="0.2">
      <c r="A156" s="107"/>
      <c r="B156" s="146" t="s">
        <v>473</v>
      </c>
      <c r="C156" s="147"/>
      <c r="D156" s="111"/>
      <c r="E156" s="106"/>
      <c r="F156" s="50"/>
    </row>
    <row r="157" spans="1:8" ht="25.5" customHeight="1" x14ac:dyDescent="0.2">
      <c r="A157" s="107"/>
      <c r="B157" s="148" t="s">
        <v>474</v>
      </c>
      <c r="C157" s="147"/>
      <c r="D157" s="111"/>
      <c r="E157" s="50"/>
      <c r="F157" s="50"/>
    </row>
    <row r="158" spans="1:8" ht="25.5" customHeight="1" x14ac:dyDescent="0.2">
      <c r="A158" s="107"/>
      <c r="B158" s="149" t="s">
        <v>475</v>
      </c>
      <c r="C158" s="147"/>
      <c r="D158" s="111"/>
      <c r="E158" s="50"/>
      <c r="F158" s="50"/>
    </row>
    <row r="159" spans="1:8" ht="25.5" customHeight="1" x14ac:dyDescent="0.2">
      <c r="A159" s="107"/>
      <c r="B159" s="150" t="s">
        <v>476</v>
      </c>
      <c r="C159" s="147"/>
      <c r="D159" s="111"/>
      <c r="E159" s="50"/>
      <c r="F159" s="50"/>
    </row>
    <row r="160" spans="1:8" ht="25.5" customHeight="1" x14ac:dyDescent="0.2">
      <c r="A160" s="107"/>
      <c r="B160" s="147" t="s">
        <v>477</v>
      </c>
      <c r="C160" s="147"/>
      <c r="D160" s="111"/>
      <c r="E160" s="50"/>
      <c r="F160" s="50"/>
    </row>
    <row r="161" spans="1:6" ht="25.5" customHeight="1" x14ac:dyDescent="0.2">
      <c r="A161" s="50"/>
      <c r="B161" s="84"/>
      <c r="C161" s="84"/>
      <c r="D161" s="87"/>
      <c r="E161" s="50"/>
      <c r="F161" s="50"/>
    </row>
    <row r="162" spans="1:6" ht="25.5" customHeight="1" x14ac:dyDescent="0.2">
      <c r="A162" s="50"/>
      <c r="B162" s="50"/>
      <c r="C162" s="50"/>
      <c r="D162" s="84"/>
      <c r="E162" s="50"/>
      <c r="F162" s="50"/>
    </row>
    <row r="163" spans="1:6" ht="25.5" customHeight="1" x14ac:dyDescent="0.2">
      <c r="A163" s="50"/>
      <c r="B163" s="50"/>
      <c r="C163" s="50"/>
      <c r="D163" s="50"/>
      <c r="E163" s="50"/>
      <c r="F163" s="50"/>
    </row>
    <row r="164" spans="1:6" ht="25.5" customHeight="1" x14ac:dyDescent="0.2">
      <c r="A164" s="50"/>
      <c r="B164" s="50"/>
      <c r="C164" s="50"/>
      <c r="D164" s="50"/>
      <c r="E164" s="50"/>
      <c r="F164" s="50"/>
    </row>
    <row r="165" spans="1:6" ht="25.5" customHeight="1" x14ac:dyDescent="0.2">
      <c r="A165" s="50"/>
      <c r="B165" s="50"/>
      <c r="C165" s="50"/>
      <c r="D165" s="50"/>
      <c r="E165" s="50"/>
      <c r="F165" s="50"/>
    </row>
    <row r="166" spans="1:6" ht="25.5" customHeight="1" x14ac:dyDescent="0.2">
      <c r="A166" s="50"/>
      <c r="B166" s="50"/>
      <c r="C166" s="50"/>
      <c r="D166" s="50"/>
      <c r="E166" s="50"/>
      <c r="F166" s="50"/>
    </row>
    <row r="167" spans="1:6" ht="25.5" customHeight="1" x14ac:dyDescent="0.2">
      <c r="A167" s="50"/>
      <c r="B167" s="50"/>
      <c r="C167" s="50"/>
      <c r="D167" s="50"/>
      <c r="E167" s="50"/>
      <c r="F167" s="50"/>
    </row>
    <row r="168" spans="1:6" ht="25.5" customHeight="1" x14ac:dyDescent="0.2">
      <c r="A168" s="50"/>
      <c r="B168" s="50"/>
      <c r="C168" s="50"/>
      <c r="D168" s="50"/>
      <c r="E168" s="50"/>
      <c r="F168" s="50"/>
    </row>
    <row r="169" spans="1:6" ht="25.5" customHeight="1" x14ac:dyDescent="0.2">
      <c r="A169" s="50"/>
      <c r="B169" s="50"/>
      <c r="C169" s="50"/>
      <c r="D169" s="50"/>
      <c r="E169" s="50"/>
      <c r="F169" s="50"/>
    </row>
    <row r="170" spans="1:6" ht="25.5" customHeight="1" x14ac:dyDescent="0.2">
      <c r="A170" s="50"/>
      <c r="B170" s="50"/>
      <c r="C170" s="50"/>
      <c r="D170" s="50"/>
      <c r="E170" s="50"/>
      <c r="F170" s="50"/>
    </row>
    <row r="171" spans="1:6" ht="25.5" customHeight="1" x14ac:dyDescent="0.2">
      <c r="A171" s="50"/>
      <c r="B171" s="50"/>
      <c r="C171" s="50"/>
      <c r="D171" s="50"/>
      <c r="E171" s="50"/>
      <c r="F171" s="50"/>
    </row>
    <row r="172" spans="1:6" ht="25.5" customHeight="1" x14ac:dyDescent="0.2">
      <c r="A172" s="50"/>
      <c r="B172" s="50"/>
      <c r="C172" s="50"/>
      <c r="D172" s="50"/>
      <c r="E172" s="50"/>
      <c r="F172" s="50"/>
    </row>
    <row r="173" spans="1:6" ht="25.5" customHeight="1" x14ac:dyDescent="0.2">
      <c r="A173" s="50"/>
      <c r="B173" s="50"/>
      <c r="C173" s="50"/>
      <c r="D173" s="50"/>
      <c r="E173" s="50"/>
      <c r="F173" s="50"/>
    </row>
    <row r="174" spans="1:6" ht="25.5" customHeight="1" x14ac:dyDescent="0.2">
      <c r="A174" s="50"/>
      <c r="B174" s="50"/>
      <c r="C174" s="50"/>
      <c r="D174" s="50"/>
      <c r="E174" s="50"/>
      <c r="F174" s="50"/>
    </row>
    <row r="175" spans="1:6" ht="25.5" customHeight="1" x14ac:dyDescent="0.2">
      <c r="A175" s="50"/>
      <c r="B175" s="50"/>
      <c r="C175" s="50"/>
      <c r="D175" s="50"/>
      <c r="E175" s="50"/>
      <c r="F175" s="50"/>
    </row>
    <row r="176" spans="1:6" ht="25.5" customHeight="1" x14ac:dyDescent="0.2">
      <c r="A176" s="50"/>
      <c r="B176" s="50"/>
      <c r="C176" s="50"/>
      <c r="D176" s="50"/>
      <c r="E176" s="50"/>
      <c r="F176" s="50"/>
    </row>
    <row r="177" spans="1:6" ht="25.5" customHeight="1" x14ac:dyDescent="0.2">
      <c r="A177" s="50"/>
      <c r="B177" s="50"/>
      <c r="C177" s="50"/>
      <c r="D177" s="50"/>
      <c r="E177" s="50"/>
      <c r="F177" s="50"/>
    </row>
    <row r="178" spans="1:6" ht="25.5" customHeight="1" x14ac:dyDescent="0.2">
      <c r="A178" s="50"/>
      <c r="B178" s="50"/>
      <c r="C178" s="50"/>
      <c r="D178" s="50"/>
      <c r="E178" s="50"/>
      <c r="F178" s="50"/>
    </row>
    <row r="179" spans="1:6" ht="25.5" customHeight="1" x14ac:dyDescent="0.2">
      <c r="A179" s="50"/>
      <c r="B179" s="50"/>
      <c r="C179" s="50"/>
      <c r="D179" s="50"/>
      <c r="E179" s="50"/>
      <c r="F179" s="50"/>
    </row>
    <row r="180" spans="1:6" ht="25.5" customHeight="1" x14ac:dyDescent="0.2">
      <c r="A180" s="50"/>
      <c r="B180" s="50"/>
      <c r="C180" s="50"/>
      <c r="D180" s="50"/>
      <c r="E180" s="50"/>
      <c r="F180" s="50"/>
    </row>
    <row r="181" spans="1:6" ht="25.5" customHeight="1" x14ac:dyDescent="0.2">
      <c r="A181" s="50"/>
      <c r="B181" s="50"/>
      <c r="C181" s="50"/>
      <c r="D181" s="50"/>
      <c r="E181" s="50"/>
      <c r="F181" s="50"/>
    </row>
    <row r="182" spans="1:6" ht="25.5" customHeight="1" x14ac:dyDescent="0.2">
      <c r="A182" s="50"/>
      <c r="B182" s="50"/>
      <c r="C182" s="50"/>
      <c r="D182" s="50"/>
      <c r="E182" s="50"/>
      <c r="F182" s="50"/>
    </row>
    <row r="183" spans="1:6" ht="25.5" customHeight="1" x14ac:dyDescent="0.2">
      <c r="A183" s="50"/>
      <c r="B183" s="50"/>
      <c r="C183" s="50"/>
      <c r="D183" s="50"/>
      <c r="E183" s="50"/>
      <c r="F183" s="50"/>
    </row>
    <row r="184" spans="1:6" ht="25.5" customHeight="1" x14ac:dyDescent="0.2">
      <c r="A184" s="50"/>
      <c r="B184" s="50"/>
      <c r="C184" s="50"/>
      <c r="D184" s="50"/>
      <c r="E184" s="50"/>
      <c r="F184" s="50"/>
    </row>
    <row r="185" spans="1:6" ht="25.5" customHeight="1" x14ac:dyDescent="0.2">
      <c r="A185" s="50"/>
      <c r="B185" s="50"/>
      <c r="C185" s="50"/>
      <c r="D185" s="50"/>
      <c r="E185" s="50"/>
      <c r="F185" s="50"/>
    </row>
    <row r="186" spans="1:6" ht="25.5" customHeight="1" x14ac:dyDescent="0.2">
      <c r="A186" s="50"/>
      <c r="B186" s="50"/>
      <c r="C186" s="50"/>
      <c r="D186" s="50"/>
      <c r="E186" s="50"/>
      <c r="F186" s="50"/>
    </row>
    <row r="187" spans="1:6" ht="25.5" customHeight="1" x14ac:dyDescent="0.2">
      <c r="A187" s="50"/>
      <c r="B187" s="50"/>
      <c r="C187" s="50"/>
      <c r="D187" s="50"/>
      <c r="E187" s="50"/>
      <c r="F187" s="50"/>
    </row>
    <row r="188" spans="1:6" ht="25.5" customHeight="1" x14ac:dyDescent="0.2">
      <c r="A188" s="50"/>
      <c r="B188" s="50"/>
      <c r="C188" s="50"/>
      <c r="D188" s="50"/>
      <c r="E188" s="50"/>
      <c r="F188" s="50"/>
    </row>
    <row r="189" spans="1:6" ht="25.5" customHeight="1" x14ac:dyDescent="0.2">
      <c r="A189" s="50"/>
      <c r="B189" s="50"/>
      <c r="C189" s="50"/>
      <c r="D189" s="50"/>
      <c r="E189" s="50"/>
      <c r="F189" s="50"/>
    </row>
    <row r="190" spans="1:6" ht="25.5" customHeight="1" x14ac:dyDescent="0.2">
      <c r="A190" s="50"/>
      <c r="B190" s="50"/>
      <c r="C190" s="50"/>
      <c r="D190" s="50"/>
      <c r="E190" s="50"/>
      <c r="F190" s="50"/>
    </row>
    <row r="191" spans="1:6" ht="25.5" customHeight="1" x14ac:dyDescent="0.2">
      <c r="A191" s="50"/>
      <c r="B191" s="50"/>
      <c r="C191" s="50"/>
      <c r="D191" s="50"/>
      <c r="E191" s="50"/>
      <c r="F191" s="50"/>
    </row>
    <row r="192" spans="1:6" ht="25.5" customHeight="1" x14ac:dyDescent="0.2">
      <c r="A192" s="50"/>
      <c r="B192" s="50"/>
      <c r="C192" s="50"/>
      <c r="D192" s="50"/>
      <c r="E192" s="50"/>
      <c r="F192" s="50"/>
    </row>
    <row r="193" spans="1:6" ht="25.5" customHeight="1" x14ac:dyDescent="0.2">
      <c r="A193" s="50"/>
      <c r="B193" s="50"/>
      <c r="C193" s="50"/>
      <c r="D193" s="50"/>
      <c r="E193" s="50"/>
      <c r="F193" s="50"/>
    </row>
    <row r="194" spans="1:6" ht="25.5" customHeight="1" x14ac:dyDescent="0.2">
      <c r="A194" s="50"/>
      <c r="B194" s="50"/>
      <c r="C194" s="50"/>
      <c r="D194" s="50"/>
      <c r="E194" s="50"/>
      <c r="F194" s="50"/>
    </row>
    <row r="195" spans="1:6" ht="25.5" customHeight="1" x14ac:dyDescent="0.2">
      <c r="A195" s="50"/>
      <c r="B195" s="50"/>
      <c r="C195" s="50"/>
      <c r="D195" s="50"/>
      <c r="E195" s="50"/>
      <c r="F195" s="50"/>
    </row>
    <row r="196" spans="1:6" ht="25.5" customHeight="1" x14ac:dyDescent="0.2">
      <c r="A196" s="50"/>
      <c r="B196" s="50"/>
      <c r="C196" s="50"/>
      <c r="D196" s="50"/>
      <c r="E196" s="50"/>
      <c r="F196" s="50"/>
    </row>
    <row r="197" spans="1:6" ht="25.5" customHeight="1" x14ac:dyDescent="0.2">
      <c r="A197" s="50"/>
      <c r="B197" s="50"/>
      <c r="C197" s="50"/>
      <c r="D197" s="50"/>
      <c r="E197" s="50"/>
      <c r="F197" s="50"/>
    </row>
    <row r="198" spans="1:6" ht="25.5" customHeight="1" x14ac:dyDescent="0.2">
      <c r="A198" s="50"/>
      <c r="B198" s="50"/>
      <c r="C198" s="50"/>
      <c r="D198" s="50"/>
      <c r="E198" s="50"/>
      <c r="F198" s="50"/>
    </row>
    <row r="199" spans="1:6" ht="25.5" customHeight="1" x14ac:dyDescent="0.2">
      <c r="A199" s="50"/>
      <c r="B199" s="50"/>
      <c r="C199" s="50"/>
      <c r="D199" s="50"/>
      <c r="E199" s="50"/>
      <c r="F199" s="50"/>
    </row>
    <row r="200" spans="1:6" ht="25.5" customHeight="1" x14ac:dyDescent="0.2">
      <c r="A200" s="50"/>
      <c r="B200" s="50"/>
      <c r="C200" s="50"/>
      <c r="D200" s="50"/>
      <c r="E200" s="50"/>
      <c r="F200" s="50"/>
    </row>
    <row r="201" spans="1:6" ht="25.5" customHeight="1" x14ac:dyDescent="0.2">
      <c r="A201" s="50"/>
      <c r="B201" s="50"/>
      <c r="C201" s="50"/>
      <c r="D201" s="50"/>
      <c r="E201" s="50"/>
      <c r="F201" s="50"/>
    </row>
    <row r="202" spans="1:6" ht="25.5" customHeight="1" x14ac:dyDescent="0.2">
      <c r="A202" s="50"/>
      <c r="B202" s="50"/>
      <c r="C202" s="50"/>
      <c r="D202" s="50"/>
      <c r="E202" s="50"/>
      <c r="F202" s="50"/>
    </row>
    <row r="203" spans="1:6" ht="25.5" customHeight="1" x14ac:dyDescent="0.2">
      <c r="A203" s="50"/>
      <c r="B203" s="50"/>
      <c r="C203" s="50"/>
      <c r="D203" s="50"/>
      <c r="E203" s="50"/>
      <c r="F203" s="50"/>
    </row>
    <row r="204" spans="1:6" ht="25.5" customHeight="1" x14ac:dyDescent="0.2">
      <c r="A204" s="50"/>
      <c r="B204" s="50"/>
      <c r="C204" s="50"/>
      <c r="D204" s="50"/>
      <c r="E204" s="50"/>
      <c r="F204" s="50"/>
    </row>
    <row r="205" spans="1:6" ht="25.5" customHeight="1" x14ac:dyDescent="0.2">
      <c r="A205" s="50"/>
      <c r="B205" s="50"/>
      <c r="C205" s="50"/>
      <c r="D205" s="50"/>
      <c r="E205" s="50"/>
      <c r="F205" s="50"/>
    </row>
    <row r="206" spans="1:6" ht="25.5" customHeight="1" x14ac:dyDescent="0.2">
      <c r="A206" s="50"/>
      <c r="B206" s="50"/>
      <c r="C206" s="50"/>
      <c r="D206" s="50"/>
      <c r="E206" s="50"/>
      <c r="F206" s="50"/>
    </row>
    <row r="207" spans="1:6" ht="25.5" customHeight="1" x14ac:dyDescent="0.2">
      <c r="A207" s="50"/>
      <c r="B207" s="50"/>
      <c r="C207" s="50"/>
      <c r="D207" s="50"/>
      <c r="E207" s="50"/>
      <c r="F207" s="50"/>
    </row>
    <row r="208" spans="1:6" ht="25.5" customHeight="1" x14ac:dyDescent="0.2">
      <c r="A208" s="50"/>
      <c r="B208" s="50"/>
      <c r="C208" s="50"/>
      <c r="D208" s="50"/>
      <c r="E208" s="50"/>
      <c r="F208" s="50"/>
    </row>
    <row r="209" spans="1:6" ht="25.5" customHeight="1" x14ac:dyDescent="0.2">
      <c r="A209" s="50"/>
      <c r="B209" s="50"/>
      <c r="C209" s="50"/>
      <c r="D209" s="50"/>
      <c r="E209" s="50"/>
      <c r="F209" s="50"/>
    </row>
    <row r="210" spans="1:6" ht="25.5" customHeight="1" x14ac:dyDescent="0.2">
      <c r="A210" s="50"/>
      <c r="B210" s="50"/>
      <c r="C210" s="50"/>
      <c r="D210" s="50"/>
      <c r="E210" s="50"/>
      <c r="F210" s="50"/>
    </row>
    <row r="211" spans="1:6" ht="25.5" customHeight="1" x14ac:dyDescent="0.2">
      <c r="A211" s="50"/>
      <c r="B211" s="50"/>
      <c r="C211" s="50"/>
      <c r="D211" s="50"/>
      <c r="E211" s="50"/>
      <c r="F211" s="50"/>
    </row>
    <row r="212" spans="1:6" ht="25.5" customHeight="1" x14ac:dyDescent="0.2">
      <c r="A212" s="50"/>
      <c r="B212" s="50"/>
      <c r="C212" s="50"/>
      <c r="D212" s="50"/>
      <c r="E212" s="50"/>
      <c r="F212" s="50"/>
    </row>
    <row r="213" spans="1:6" ht="25.5" customHeight="1" x14ac:dyDescent="0.2">
      <c r="A213" s="50"/>
      <c r="B213" s="50"/>
      <c r="C213" s="50"/>
      <c r="D213" s="50"/>
      <c r="E213" s="50"/>
      <c r="F213" s="50"/>
    </row>
    <row r="214" spans="1:6" ht="25.5" customHeight="1" x14ac:dyDescent="0.2">
      <c r="A214" s="50"/>
      <c r="B214" s="50"/>
      <c r="C214" s="50"/>
      <c r="D214" s="50"/>
      <c r="E214" s="50"/>
      <c r="F214" s="50"/>
    </row>
    <row r="215" spans="1:6" ht="25.5" customHeight="1" x14ac:dyDescent="0.2">
      <c r="A215" s="50"/>
      <c r="B215" s="50"/>
      <c r="C215" s="50"/>
      <c r="D215" s="50"/>
      <c r="E215" s="50"/>
      <c r="F215" s="50"/>
    </row>
    <row r="216" spans="1:6" ht="25.5" customHeight="1" x14ac:dyDescent="0.2">
      <c r="A216" s="50"/>
      <c r="B216" s="50"/>
      <c r="C216" s="50"/>
      <c r="D216" s="50"/>
      <c r="E216" s="50"/>
      <c r="F216" s="50"/>
    </row>
    <row r="217" spans="1:6" ht="25.5" customHeight="1" x14ac:dyDescent="0.2">
      <c r="A217" s="50"/>
      <c r="B217" s="50"/>
      <c r="C217" s="50"/>
      <c r="D217" s="50"/>
      <c r="E217" s="50"/>
      <c r="F217" s="50"/>
    </row>
    <row r="218" spans="1:6" ht="25.5" customHeight="1" x14ac:dyDescent="0.2">
      <c r="A218" s="50"/>
      <c r="B218" s="50"/>
      <c r="C218" s="50"/>
      <c r="D218" s="50"/>
      <c r="E218" s="50"/>
      <c r="F218" s="50"/>
    </row>
    <row r="219" spans="1:6" ht="25.5" customHeight="1" x14ac:dyDescent="0.2">
      <c r="A219" s="50"/>
      <c r="B219" s="50"/>
      <c r="C219" s="50"/>
      <c r="D219" s="50"/>
      <c r="E219" s="50"/>
      <c r="F219" s="50"/>
    </row>
    <row r="220" spans="1:6" ht="25.5" customHeight="1" x14ac:dyDescent="0.2">
      <c r="A220" s="50"/>
      <c r="B220" s="50"/>
      <c r="C220" s="50"/>
      <c r="D220" s="50" t="s">
        <v>253</v>
      </c>
      <c r="E220" s="50" t="s">
        <v>253</v>
      </c>
      <c r="F220" s="50" t="s">
        <v>253</v>
      </c>
    </row>
    <row r="311" spans="21:21" ht="12.75" customHeight="1" x14ac:dyDescent="0.2"/>
    <row r="313" spans="21:21" ht="12.75" customHeight="1" x14ac:dyDescent="0.2"/>
  </sheetData>
  <mergeCells count="15">
    <mergeCell ref="B156:C156"/>
    <mergeCell ref="B157:C157"/>
    <mergeCell ref="B158:C158"/>
    <mergeCell ref="B159:C159"/>
    <mergeCell ref="B160:C160"/>
    <mergeCell ref="A76:F76"/>
    <mergeCell ref="A81:F81"/>
    <mergeCell ref="A92:F92"/>
    <mergeCell ref="A100:F100"/>
    <mergeCell ref="B155:C155"/>
    <mergeCell ref="B2:D2"/>
    <mergeCell ref="A4:F4"/>
    <mergeCell ref="A35:F35"/>
    <mergeCell ref="A59:F59"/>
    <mergeCell ref="A66:F6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pane ySplit="1" topLeftCell="A2" activePane="bottomLeft" state="frozen"/>
      <selection pane="bottomLeft" activeCell="A2" sqref="A2"/>
    </sheetView>
  </sheetViews>
  <sheetFormatPr defaultColWidth="17.140625" defaultRowHeight="12.75" customHeight="1" x14ac:dyDescent="0.2"/>
  <cols>
    <col min="1" max="1" width="5.28515625" customWidth="1"/>
    <col min="4" max="4" width="73.5703125" customWidth="1"/>
    <col min="6" max="6" width="25.28515625" customWidth="1"/>
    <col min="7" max="7" width="25.42578125" customWidth="1"/>
    <col min="10" max="10" width="27.28515625" customWidth="1"/>
  </cols>
  <sheetData>
    <row r="1" spans="1:12" ht="12.75" customHeight="1" x14ac:dyDescent="0.2">
      <c r="A1" s="64" t="s">
        <v>0</v>
      </c>
      <c r="B1" s="64" t="s">
        <v>1</v>
      </c>
      <c r="C1" s="64" t="s">
        <v>2</v>
      </c>
      <c r="D1" s="64" t="s">
        <v>478</v>
      </c>
      <c r="E1" s="64" t="s">
        <v>479</v>
      </c>
      <c r="F1" s="64" t="s">
        <v>480</v>
      </c>
      <c r="G1" s="64" t="s">
        <v>481</v>
      </c>
      <c r="H1" s="64" t="s">
        <v>482</v>
      </c>
      <c r="I1" s="64" t="s">
        <v>259</v>
      </c>
      <c r="J1" s="64"/>
      <c r="K1" s="64"/>
      <c r="L1" s="64"/>
    </row>
    <row r="2" spans="1:12" ht="12.75" customHeight="1" x14ac:dyDescent="0.2">
      <c r="C2" s="61"/>
      <c r="D2" t="s">
        <v>483</v>
      </c>
    </row>
    <row r="3" spans="1:12" ht="12.75" customHeight="1" x14ac:dyDescent="0.2">
      <c r="A3">
        <v>9</v>
      </c>
      <c r="B3" t="s">
        <v>15</v>
      </c>
      <c r="C3" s="53">
        <v>41183</v>
      </c>
      <c r="D3" t="s">
        <v>484</v>
      </c>
      <c r="E3">
        <v>92772</v>
      </c>
      <c r="F3" t="s">
        <v>264</v>
      </c>
      <c r="G3" t="s">
        <v>485</v>
      </c>
      <c r="H3" t="s">
        <v>486</v>
      </c>
      <c r="I3" t="s">
        <v>487</v>
      </c>
    </row>
    <row r="4" spans="1:12" ht="12.75" customHeight="1" x14ac:dyDescent="0.2">
      <c r="A4" s="61">
        <v>13</v>
      </c>
      <c r="B4" s="61" t="s">
        <v>22</v>
      </c>
      <c r="C4" s="61"/>
      <c r="D4" s="61" t="s">
        <v>488</v>
      </c>
      <c r="E4" s="61"/>
      <c r="F4" s="61" t="s">
        <v>273</v>
      </c>
      <c r="G4" s="61" t="s">
        <v>489</v>
      </c>
      <c r="H4" s="61" t="s">
        <v>198</v>
      </c>
      <c r="I4" s="61" t="s">
        <v>490</v>
      </c>
      <c r="J4" s="61" t="s">
        <v>491</v>
      </c>
      <c r="K4" s="61" t="s">
        <v>492</v>
      </c>
      <c r="L4" s="61"/>
    </row>
    <row r="5" spans="1:12" ht="12.75" customHeight="1" x14ac:dyDescent="0.2">
      <c r="A5">
        <v>54</v>
      </c>
      <c r="B5" t="s">
        <v>70</v>
      </c>
      <c r="F5" t="s">
        <v>493</v>
      </c>
      <c r="I5" t="s">
        <v>494</v>
      </c>
    </row>
    <row r="6" spans="1:12" ht="12.75" customHeight="1" x14ac:dyDescent="0.2">
      <c r="A6" s="61">
        <v>56</v>
      </c>
      <c r="B6" s="61" t="s">
        <v>72</v>
      </c>
      <c r="C6" s="61"/>
      <c r="D6" s="61" t="s">
        <v>495</v>
      </c>
      <c r="E6" s="61" t="s">
        <v>496</v>
      </c>
      <c r="F6" s="61" t="s">
        <v>497</v>
      </c>
      <c r="G6" s="61" t="s">
        <v>498</v>
      </c>
      <c r="H6" s="61" t="s">
        <v>499</v>
      </c>
      <c r="I6" s="61" t="s">
        <v>500</v>
      </c>
      <c r="J6" s="61" t="s">
        <v>501</v>
      </c>
      <c r="K6" s="61"/>
      <c r="L6" s="61"/>
    </row>
    <row r="7" spans="1:12" ht="12.75" customHeight="1" x14ac:dyDescent="0.2">
      <c r="A7">
        <v>71</v>
      </c>
      <c r="B7" t="s">
        <v>94</v>
      </c>
      <c r="C7" s="53">
        <v>41339</v>
      </c>
      <c r="D7" t="s">
        <v>502</v>
      </c>
      <c r="F7" t="s">
        <v>435</v>
      </c>
      <c r="G7" t="s">
        <v>503</v>
      </c>
      <c r="H7" t="s">
        <v>198</v>
      </c>
    </row>
    <row r="8" spans="1:12" ht="12.75" customHeight="1" x14ac:dyDescent="0.2">
      <c r="A8">
        <v>72</v>
      </c>
      <c r="B8" t="s">
        <v>95</v>
      </c>
      <c r="C8" s="53">
        <v>41461</v>
      </c>
      <c r="D8" t="s">
        <v>504</v>
      </c>
      <c r="E8">
        <v>110168</v>
      </c>
      <c r="F8" t="s">
        <v>322</v>
      </c>
      <c r="G8" t="s">
        <v>505</v>
      </c>
      <c r="H8" t="s">
        <v>198</v>
      </c>
      <c r="J8" t="s">
        <v>501</v>
      </c>
    </row>
    <row r="9" spans="1:12" ht="12.75" customHeight="1" x14ac:dyDescent="0.2">
      <c r="A9">
        <v>73</v>
      </c>
      <c r="B9" t="s">
        <v>96</v>
      </c>
      <c r="C9" s="53">
        <v>41461</v>
      </c>
      <c r="D9" t="s">
        <v>323</v>
      </c>
      <c r="E9">
        <v>110168</v>
      </c>
      <c r="F9" t="s">
        <v>506</v>
      </c>
      <c r="G9" t="s">
        <v>507</v>
      </c>
      <c r="H9" t="s">
        <v>198</v>
      </c>
      <c r="I9" t="s">
        <v>508</v>
      </c>
      <c r="J9" t="s">
        <v>501</v>
      </c>
      <c r="K9" t="s">
        <v>509</v>
      </c>
    </row>
    <row r="10" spans="1:12" ht="12.75" customHeight="1" x14ac:dyDescent="0.2">
      <c r="A10">
        <v>74</v>
      </c>
      <c r="B10" t="s">
        <v>97</v>
      </c>
      <c r="C10" s="53">
        <v>41461</v>
      </c>
      <c r="D10" t="s">
        <v>510</v>
      </c>
      <c r="E10">
        <v>109515</v>
      </c>
      <c r="F10" t="s">
        <v>506</v>
      </c>
      <c r="H10" t="s">
        <v>198</v>
      </c>
      <c r="I10" t="s">
        <v>511</v>
      </c>
    </row>
    <row r="11" spans="1:12" ht="12.75" customHeight="1" x14ac:dyDescent="0.2">
      <c r="A11">
        <v>75</v>
      </c>
      <c r="B11" t="s">
        <v>98</v>
      </c>
      <c r="C11" s="53">
        <v>41584</v>
      </c>
      <c r="D11" t="s">
        <v>512</v>
      </c>
      <c r="E11">
        <v>110701</v>
      </c>
      <c r="F11" t="s">
        <v>506</v>
      </c>
      <c r="H11" t="s">
        <v>198</v>
      </c>
      <c r="I11" t="s">
        <v>513</v>
      </c>
    </row>
    <row r="12" spans="1:12" ht="12.75" customHeight="1" x14ac:dyDescent="0.2">
      <c r="A12">
        <v>76</v>
      </c>
      <c r="B12" t="s">
        <v>99</v>
      </c>
      <c r="C12" t="s">
        <v>100</v>
      </c>
      <c r="D12" t="s">
        <v>374</v>
      </c>
      <c r="E12">
        <v>111052</v>
      </c>
      <c r="F12" t="s">
        <v>506</v>
      </c>
      <c r="H12" t="s">
        <v>486</v>
      </c>
    </row>
    <row r="13" spans="1:12" ht="12.75" customHeight="1" x14ac:dyDescent="0.2">
      <c r="A13">
        <v>77</v>
      </c>
      <c r="B13" t="s">
        <v>102</v>
      </c>
      <c r="C13" t="s">
        <v>103</v>
      </c>
      <c r="D13" t="s">
        <v>514</v>
      </c>
      <c r="F13" t="s">
        <v>506</v>
      </c>
      <c r="H13" t="s">
        <v>198</v>
      </c>
      <c r="I13" t="s">
        <v>515</v>
      </c>
    </row>
    <row r="14" spans="1:12" ht="12.75" customHeight="1" x14ac:dyDescent="0.2">
      <c r="A14">
        <v>78</v>
      </c>
      <c r="B14" t="s">
        <v>106</v>
      </c>
      <c r="C14" s="53">
        <v>41282</v>
      </c>
      <c r="D14" t="s">
        <v>516</v>
      </c>
      <c r="H14" t="s">
        <v>517</v>
      </c>
    </row>
    <row r="15" spans="1:12" ht="12.75" customHeight="1" x14ac:dyDescent="0.2">
      <c r="A15">
        <v>79</v>
      </c>
      <c r="B15" t="s">
        <v>109</v>
      </c>
      <c r="C15" t="s">
        <v>110</v>
      </c>
      <c r="D15" t="s">
        <v>518</v>
      </c>
      <c r="E15">
        <v>119193</v>
      </c>
      <c r="F15" t="s">
        <v>273</v>
      </c>
      <c r="H15" t="s">
        <v>519</v>
      </c>
    </row>
    <row r="16" spans="1:12" ht="12.75" customHeight="1" x14ac:dyDescent="0.2">
      <c r="A16">
        <v>80</v>
      </c>
      <c r="B16" t="s">
        <v>113</v>
      </c>
      <c r="C16" t="s">
        <v>114</v>
      </c>
      <c r="D16" t="s">
        <v>520</v>
      </c>
      <c r="E16">
        <v>120150</v>
      </c>
      <c r="F16" t="s">
        <v>521</v>
      </c>
      <c r="H16" t="s">
        <v>522</v>
      </c>
    </row>
    <row r="17" spans="1:8" ht="12.75" customHeight="1" x14ac:dyDescent="0.2">
      <c r="A17">
        <v>81</v>
      </c>
      <c r="B17" t="s">
        <v>116</v>
      </c>
      <c r="C17" s="53">
        <v>41463</v>
      </c>
      <c r="D17" t="s">
        <v>523</v>
      </c>
      <c r="E17" t="s">
        <v>524</v>
      </c>
      <c r="F17" t="s">
        <v>268</v>
      </c>
      <c r="G17" t="s">
        <v>525</v>
      </c>
    </row>
    <row r="18" spans="1:8" ht="12.75" customHeight="1" x14ac:dyDescent="0.2">
      <c r="A18">
        <v>87</v>
      </c>
      <c r="B18" t="s">
        <v>124</v>
      </c>
      <c r="C18" s="34" t="s">
        <v>125</v>
      </c>
      <c r="D18" t="s">
        <v>381</v>
      </c>
      <c r="F18" t="s">
        <v>264</v>
      </c>
    </row>
    <row r="19" spans="1:8" ht="12.75" customHeight="1" x14ac:dyDescent="0.2">
      <c r="A19">
        <v>89</v>
      </c>
      <c r="B19" t="s">
        <v>127</v>
      </c>
      <c r="C19" t="s">
        <v>128</v>
      </c>
      <c r="D19" t="s">
        <v>526</v>
      </c>
    </row>
    <row r="20" spans="1:8" ht="12.75" customHeight="1" x14ac:dyDescent="0.2">
      <c r="A20">
        <v>90</v>
      </c>
      <c r="B20" t="s">
        <v>129</v>
      </c>
      <c r="C20" s="53">
        <v>41342</v>
      </c>
      <c r="D20" t="s">
        <v>527</v>
      </c>
      <c r="E20">
        <v>125175</v>
      </c>
      <c r="F20" t="s">
        <v>521</v>
      </c>
      <c r="G20" t="s">
        <v>528</v>
      </c>
      <c r="H20" t="s">
        <v>198</v>
      </c>
    </row>
    <row r="21" spans="1:8" ht="12.75" customHeight="1" x14ac:dyDescent="0.2">
      <c r="A21">
        <v>91</v>
      </c>
      <c r="B21" t="s">
        <v>130</v>
      </c>
      <c r="C21" s="53">
        <v>41342</v>
      </c>
      <c r="D21" t="s">
        <v>529</v>
      </c>
      <c r="E21">
        <v>125222</v>
      </c>
      <c r="F21" t="s">
        <v>521</v>
      </c>
      <c r="G21" t="s">
        <v>530</v>
      </c>
      <c r="H21" t="s">
        <v>198</v>
      </c>
    </row>
    <row r="22" spans="1:8" ht="12.75" customHeight="1" x14ac:dyDescent="0.2">
      <c r="A22">
        <v>92</v>
      </c>
      <c r="B22" t="s">
        <v>131</v>
      </c>
      <c r="C22" s="53">
        <v>41522</v>
      </c>
      <c r="D22" t="s">
        <v>531</v>
      </c>
      <c r="F22" t="s">
        <v>532</v>
      </c>
      <c r="G22" t="s">
        <v>533</v>
      </c>
      <c r="H22" t="s">
        <v>534</v>
      </c>
    </row>
    <row r="23" spans="1:8" ht="12.75" customHeight="1" x14ac:dyDescent="0.2">
      <c r="A23">
        <v>93</v>
      </c>
      <c r="B23" t="s">
        <v>133</v>
      </c>
      <c r="C23" s="53">
        <v>41528</v>
      </c>
      <c r="D23" t="s">
        <v>535</v>
      </c>
      <c r="E23">
        <v>89728</v>
      </c>
      <c r="F23" t="s">
        <v>268</v>
      </c>
      <c r="G23" t="s">
        <v>536</v>
      </c>
      <c r="H23" t="s">
        <v>534</v>
      </c>
    </row>
    <row r="24" spans="1:8" ht="12.75" customHeight="1" x14ac:dyDescent="0.2">
      <c r="A24">
        <v>95</v>
      </c>
      <c r="B24" t="s">
        <v>138</v>
      </c>
      <c r="C24" s="53">
        <v>41617</v>
      </c>
      <c r="D24" t="s">
        <v>464</v>
      </c>
      <c r="E24">
        <v>125849</v>
      </c>
      <c r="F24" t="s">
        <v>273</v>
      </c>
      <c r="G24" t="s">
        <v>537</v>
      </c>
      <c r="H24" t="s">
        <v>194</v>
      </c>
    </row>
    <row r="25" spans="1:8" ht="12.75" customHeight="1" x14ac:dyDescent="0.2">
      <c r="A25">
        <v>96</v>
      </c>
      <c r="B25" t="s">
        <v>139</v>
      </c>
      <c r="C25" s="34" t="s">
        <v>140</v>
      </c>
      <c r="D25" t="s">
        <v>538</v>
      </c>
      <c r="F25" t="s">
        <v>142</v>
      </c>
    </row>
    <row r="26" spans="1:8" ht="12.75" customHeight="1" x14ac:dyDescent="0.2">
      <c r="A26">
        <v>97</v>
      </c>
      <c r="B26" t="s">
        <v>143</v>
      </c>
      <c r="C26" s="34" t="s">
        <v>144</v>
      </c>
      <c r="D26" t="s">
        <v>277</v>
      </c>
    </row>
    <row r="27" spans="1:8" ht="12.75" customHeight="1" x14ac:dyDescent="0.2">
      <c r="A27">
        <v>98</v>
      </c>
      <c r="B27" t="s">
        <v>146</v>
      </c>
      <c r="C27" t="s">
        <v>144</v>
      </c>
      <c r="D27" t="s">
        <v>279</v>
      </c>
    </row>
    <row r="28" spans="1:8" ht="12.75" customHeight="1" x14ac:dyDescent="0.2">
      <c r="A28">
        <v>99</v>
      </c>
      <c r="B28" t="s">
        <v>147</v>
      </c>
      <c r="C28" t="s">
        <v>148</v>
      </c>
      <c r="D28" t="s">
        <v>539</v>
      </c>
      <c r="E28">
        <v>134894</v>
      </c>
    </row>
    <row r="29" spans="1:8" ht="12.75" customHeight="1" x14ac:dyDescent="0.2">
      <c r="A29">
        <v>100</v>
      </c>
      <c r="B29" t="s">
        <v>149</v>
      </c>
      <c r="C29" t="s">
        <v>150</v>
      </c>
      <c r="D29" t="s">
        <v>285</v>
      </c>
    </row>
    <row r="30" spans="1:8" ht="12.75" customHeight="1" x14ac:dyDescent="0.2">
      <c r="A30">
        <v>101</v>
      </c>
      <c r="B30" t="s">
        <v>151</v>
      </c>
      <c r="C30" t="s">
        <v>150</v>
      </c>
      <c r="D30" t="s">
        <v>540</v>
      </c>
    </row>
    <row r="31" spans="1:8" ht="12.75" customHeight="1" x14ac:dyDescent="0.2">
      <c r="A31">
        <v>102</v>
      </c>
      <c r="B31" t="s">
        <v>152</v>
      </c>
      <c r="C31" t="s">
        <v>150</v>
      </c>
      <c r="D31" t="s">
        <v>287</v>
      </c>
    </row>
    <row r="32" spans="1:8" ht="12.75" customHeight="1" x14ac:dyDescent="0.2">
      <c r="A32">
        <v>103</v>
      </c>
      <c r="B32" t="s">
        <v>153</v>
      </c>
      <c r="C32" t="s">
        <v>150</v>
      </c>
      <c r="D32" t="s">
        <v>289</v>
      </c>
      <c r="F32" t="s">
        <v>263</v>
      </c>
    </row>
    <row r="33" spans="1:9" ht="12.75" customHeight="1" x14ac:dyDescent="0.2">
      <c r="A33">
        <v>104</v>
      </c>
      <c r="B33" t="s">
        <v>154</v>
      </c>
      <c r="C33" t="s">
        <v>150</v>
      </c>
      <c r="D33" t="s">
        <v>427</v>
      </c>
      <c r="F33" t="s">
        <v>273</v>
      </c>
    </row>
    <row r="34" spans="1:9" ht="12.75" customHeight="1" x14ac:dyDescent="0.2">
      <c r="A34">
        <v>105</v>
      </c>
      <c r="B34" t="s">
        <v>155</v>
      </c>
      <c r="C34" t="s">
        <v>150</v>
      </c>
      <c r="D34" s="62" t="s">
        <v>338</v>
      </c>
      <c r="E34">
        <v>131325</v>
      </c>
      <c r="F34" t="s">
        <v>268</v>
      </c>
    </row>
    <row r="35" spans="1:9" ht="12.75" customHeight="1" x14ac:dyDescent="0.2">
      <c r="A35">
        <v>106</v>
      </c>
      <c r="B35" t="s">
        <v>157</v>
      </c>
      <c r="C35" s="75" t="s">
        <v>150</v>
      </c>
      <c r="D35" s="2" t="s">
        <v>541</v>
      </c>
      <c r="E35" s="70">
        <v>135379</v>
      </c>
    </row>
    <row r="36" spans="1:9" ht="12.75" customHeight="1" x14ac:dyDescent="0.2">
      <c r="A36">
        <v>107</v>
      </c>
      <c r="B36" t="s">
        <v>158</v>
      </c>
      <c r="C36" t="s">
        <v>159</v>
      </c>
      <c r="D36" s="40" t="s">
        <v>542</v>
      </c>
      <c r="E36">
        <v>137769</v>
      </c>
    </row>
    <row r="37" spans="1:9" ht="12.75" customHeight="1" x14ac:dyDescent="0.2">
      <c r="A37">
        <v>108</v>
      </c>
      <c r="B37" t="s">
        <v>160</v>
      </c>
      <c r="C37" t="s">
        <v>161</v>
      </c>
      <c r="D37" t="s">
        <v>543</v>
      </c>
      <c r="E37">
        <v>139721</v>
      </c>
    </row>
    <row r="38" spans="1:9" ht="12.75" customHeight="1" x14ac:dyDescent="0.2">
      <c r="A38">
        <v>109</v>
      </c>
      <c r="B38" t="s">
        <v>163</v>
      </c>
      <c r="C38" t="s">
        <v>161</v>
      </c>
      <c r="D38" t="s">
        <v>544</v>
      </c>
      <c r="E38">
        <v>128016</v>
      </c>
    </row>
    <row r="39" spans="1:9" ht="12.75" customHeight="1" x14ac:dyDescent="0.2">
      <c r="A39">
        <v>110</v>
      </c>
      <c r="B39" t="s">
        <v>164</v>
      </c>
      <c r="C39" s="53">
        <v>41285</v>
      </c>
      <c r="D39" t="s">
        <v>545</v>
      </c>
      <c r="E39">
        <v>138098</v>
      </c>
    </row>
    <row r="40" spans="1:9" ht="12.75" customHeight="1" x14ac:dyDescent="0.2">
      <c r="A40">
        <v>111</v>
      </c>
      <c r="B40" t="s">
        <v>165</v>
      </c>
      <c r="C40" s="53">
        <v>41436</v>
      </c>
      <c r="D40" t="s">
        <v>546</v>
      </c>
      <c r="E40" t="s">
        <v>547</v>
      </c>
    </row>
    <row r="41" spans="1:9" ht="12.75" customHeight="1" x14ac:dyDescent="0.2">
      <c r="A41">
        <v>112</v>
      </c>
      <c r="B41" t="s">
        <v>166</v>
      </c>
      <c r="C41" s="53">
        <v>41466</v>
      </c>
      <c r="D41" t="s">
        <v>548</v>
      </c>
      <c r="E41">
        <v>143503</v>
      </c>
    </row>
    <row r="42" spans="1:9" ht="12.75" customHeight="1" x14ac:dyDescent="0.2">
      <c r="A42">
        <v>113</v>
      </c>
      <c r="B42" t="s">
        <v>167</v>
      </c>
      <c r="C42" s="53">
        <v>41466</v>
      </c>
      <c r="D42" t="s">
        <v>339</v>
      </c>
      <c r="E42" t="s">
        <v>549</v>
      </c>
    </row>
    <row r="43" spans="1:9" ht="12.75" customHeight="1" x14ac:dyDescent="0.2">
      <c r="A43">
        <v>114</v>
      </c>
      <c r="B43" t="s">
        <v>550</v>
      </c>
      <c r="C43" s="53">
        <v>41586</v>
      </c>
      <c r="D43" t="s">
        <v>292</v>
      </c>
    </row>
    <row r="44" spans="1:9" ht="12.75" customHeight="1" x14ac:dyDescent="0.2">
      <c r="A44">
        <v>115</v>
      </c>
      <c r="B44" t="s">
        <v>551</v>
      </c>
      <c r="C44" s="53">
        <v>41586</v>
      </c>
      <c r="D44" t="s">
        <v>552</v>
      </c>
    </row>
    <row r="45" spans="1:9" ht="12.75" customHeight="1" x14ac:dyDescent="0.2">
      <c r="A45">
        <v>116</v>
      </c>
      <c r="B45" t="s">
        <v>170</v>
      </c>
      <c r="C45" s="53">
        <v>41586</v>
      </c>
      <c r="D45" t="s">
        <v>293</v>
      </c>
      <c r="E45">
        <v>140277</v>
      </c>
    </row>
    <row r="46" spans="1:9" ht="12.75" customHeight="1" x14ac:dyDescent="0.2">
      <c r="A46">
        <v>117</v>
      </c>
      <c r="B46" t="s">
        <v>171</v>
      </c>
      <c r="C46" t="s">
        <v>172</v>
      </c>
      <c r="D46" t="s">
        <v>553</v>
      </c>
      <c r="E46">
        <v>146309</v>
      </c>
    </row>
    <row r="47" spans="1:9" ht="12.75" customHeight="1" x14ac:dyDescent="0.2">
      <c r="A47">
        <v>118</v>
      </c>
      <c r="B47" t="s">
        <v>173</v>
      </c>
      <c r="C47" s="34" t="s">
        <v>174</v>
      </c>
      <c r="D47" t="s">
        <v>554</v>
      </c>
      <c r="E47">
        <v>145540</v>
      </c>
      <c r="F47" t="s">
        <v>555</v>
      </c>
      <c r="G47" t="s">
        <v>556</v>
      </c>
      <c r="H47" t="s">
        <v>557</v>
      </c>
      <c r="I47" t="s">
        <v>558</v>
      </c>
    </row>
    <row r="48" spans="1:9" ht="12.75" customHeight="1" x14ac:dyDescent="0.2">
      <c r="A48">
        <v>120</v>
      </c>
      <c r="B48" t="s">
        <v>559</v>
      </c>
      <c r="C48" t="s">
        <v>176</v>
      </c>
      <c r="D48" t="s">
        <v>560</v>
      </c>
      <c r="F48" t="s">
        <v>555</v>
      </c>
    </row>
    <row r="49" spans="1:8" ht="51" x14ac:dyDescent="0.2">
      <c r="A49">
        <v>126</v>
      </c>
      <c r="B49" t="s">
        <v>186</v>
      </c>
      <c r="C49" t="s">
        <v>561</v>
      </c>
      <c r="D49" t="s">
        <v>562</v>
      </c>
      <c r="E49" t="s">
        <v>563</v>
      </c>
      <c r="F49" t="s">
        <v>564</v>
      </c>
      <c r="G49" t="s">
        <v>565</v>
      </c>
      <c r="H49" t="s">
        <v>198</v>
      </c>
    </row>
    <row r="50" spans="1:8" x14ac:dyDescent="0.2">
      <c r="D50" t="s">
        <v>274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pane ySplit="1" topLeftCell="A2" activePane="bottomLeft" state="frozen"/>
      <selection pane="bottomLeft" activeCell="A2" sqref="A2"/>
    </sheetView>
  </sheetViews>
  <sheetFormatPr defaultColWidth="17.140625" defaultRowHeight="12.75" customHeight="1" x14ac:dyDescent="0.2"/>
  <cols>
    <col min="1" max="1" width="11.7109375" customWidth="1"/>
    <col min="2" max="2" width="10.5703125" customWidth="1"/>
    <col min="3" max="3" width="22" customWidth="1"/>
    <col min="4" max="4" width="34" customWidth="1"/>
    <col min="5" max="5" width="14.85546875" customWidth="1"/>
    <col min="8" max="8" width="8.140625" customWidth="1"/>
    <col min="9" max="9" width="9.42578125" customWidth="1"/>
  </cols>
  <sheetData>
    <row r="1" spans="1:8" ht="12.75" customHeight="1" x14ac:dyDescent="0.2">
      <c r="A1" s="18" t="s">
        <v>566</v>
      </c>
      <c r="B1" s="18" t="s">
        <v>567</v>
      </c>
      <c r="C1" s="18" t="s">
        <v>568</v>
      </c>
      <c r="D1" s="18" t="s">
        <v>569</v>
      </c>
      <c r="E1" s="18" t="s">
        <v>570</v>
      </c>
      <c r="F1" s="18" t="s">
        <v>571</v>
      </c>
      <c r="G1" s="18" t="s">
        <v>572</v>
      </c>
      <c r="H1" s="18" t="s">
        <v>573</v>
      </c>
    </row>
    <row r="2" spans="1:8" ht="12.75" customHeight="1" x14ac:dyDescent="0.2">
      <c r="A2" s="57">
        <v>41821.426828703698</v>
      </c>
      <c r="C2" s="89" t="s">
        <v>399</v>
      </c>
      <c r="D2" s="89" t="s">
        <v>574</v>
      </c>
      <c r="E2" s="89" t="s">
        <v>575</v>
      </c>
      <c r="F2" s="89" t="s">
        <v>576</v>
      </c>
      <c r="G2" s="89" t="s">
        <v>577</v>
      </c>
      <c r="H2" s="89">
        <v>2</v>
      </c>
    </row>
    <row r="3" spans="1:8" ht="12.75" customHeight="1" x14ac:dyDescent="0.2">
      <c r="A3" s="89"/>
      <c r="B3" s="89"/>
      <c r="C3" s="89" t="s">
        <v>297</v>
      </c>
      <c r="D3" s="89" t="s">
        <v>578</v>
      </c>
      <c r="E3" s="89" t="s">
        <v>579</v>
      </c>
      <c r="F3" s="89"/>
      <c r="G3" s="89"/>
      <c r="H3" s="89"/>
    </row>
    <row r="4" spans="1:8" ht="12.75" customHeight="1" x14ac:dyDescent="0.2">
      <c r="A4" s="89"/>
      <c r="B4" s="89"/>
      <c r="C4" s="89" t="s">
        <v>580</v>
      </c>
      <c r="D4" s="89" t="s">
        <v>581</v>
      </c>
      <c r="E4" s="89" t="s">
        <v>582</v>
      </c>
      <c r="F4" s="89"/>
      <c r="G4" s="89"/>
      <c r="H4" s="89"/>
    </row>
    <row r="5" spans="1:8" ht="12.75" customHeight="1" x14ac:dyDescent="0.2">
      <c r="A5" s="57">
        <v>41856.628865740699</v>
      </c>
      <c r="C5" s="89" t="s">
        <v>201</v>
      </c>
      <c r="D5" s="89" t="s">
        <v>583</v>
      </c>
      <c r="E5" s="89" t="s">
        <v>202</v>
      </c>
      <c r="F5" s="89" t="s">
        <v>584</v>
      </c>
      <c r="G5" s="89" t="s">
        <v>577</v>
      </c>
      <c r="H5" s="89">
        <v>2</v>
      </c>
    </row>
    <row r="6" spans="1:8" ht="12.75" customHeight="1" x14ac:dyDescent="0.2">
      <c r="A6" s="57">
        <v>41902.001875000002</v>
      </c>
      <c r="C6" s="89" t="s">
        <v>585</v>
      </c>
      <c r="D6" s="89" t="s">
        <v>586</v>
      </c>
      <c r="E6" s="89" t="s">
        <v>587</v>
      </c>
      <c r="F6" s="89" t="s">
        <v>588</v>
      </c>
      <c r="G6" s="89" t="s">
        <v>577</v>
      </c>
      <c r="H6" s="89">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workbookViewId="0">
      <pane ySplit="1" topLeftCell="A2" activePane="bottomLeft" state="frozen"/>
      <selection pane="bottomLeft" activeCell="A2" sqref="A2"/>
    </sheetView>
  </sheetViews>
  <sheetFormatPr defaultColWidth="17.140625" defaultRowHeight="12.75" customHeight="1" x14ac:dyDescent="0.2"/>
  <cols>
    <col min="4" max="4" width="52.42578125" customWidth="1"/>
  </cols>
  <sheetData>
    <row r="1" spans="1:20" ht="12.75" customHeight="1" x14ac:dyDescent="0.2">
      <c r="A1" s="64" t="s">
        <v>589</v>
      </c>
      <c r="B1" s="64" t="s">
        <v>1</v>
      </c>
      <c r="C1" s="64" t="s">
        <v>2</v>
      </c>
      <c r="D1" s="64" t="s">
        <v>478</v>
      </c>
      <c r="E1" s="64" t="s">
        <v>479</v>
      </c>
      <c r="F1" s="64" t="s">
        <v>480</v>
      </c>
      <c r="G1" s="64" t="s">
        <v>481</v>
      </c>
      <c r="H1" s="64" t="s">
        <v>482</v>
      </c>
      <c r="I1" s="64" t="s">
        <v>259</v>
      </c>
      <c r="J1" s="64"/>
      <c r="K1" s="64"/>
      <c r="L1" s="64"/>
    </row>
    <row r="2" spans="1:20" ht="12.75" customHeight="1" x14ac:dyDescent="0.2">
      <c r="A2" s="37">
        <v>25</v>
      </c>
      <c r="B2" s="37" t="s">
        <v>32</v>
      </c>
      <c r="C2" s="37" t="s">
        <v>31</v>
      </c>
      <c r="D2" s="37" t="s">
        <v>590</v>
      </c>
      <c r="E2" s="37"/>
      <c r="F2" s="37" t="s">
        <v>591</v>
      </c>
      <c r="G2" s="37"/>
      <c r="H2" s="37" t="s">
        <v>202</v>
      </c>
      <c r="I2" s="37" t="s">
        <v>592</v>
      </c>
      <c r="J2" s="37"/>
      <c r="K2" s="37"/>
      <c r="L2" s="37"/>
      <c r="M2" s="37"/>
      <c r="N2" s="37"/>
      <c r="O2" s="37"/>
      <c r="P2" s="37"/>
      <c r="Q2" s="37"/>
      <c r="R2" s="37"/>
      <c r="S2" s="37"/>
      <c r="T2" s="37"/>
    </row>
    <row r="3" spans="1:20" ht="12.75" customHeight="1" x14ac:dyDescent="0.2">
      <c r="A3" s="37">
        <v>29</v>
      </c>
      <c r="B3" s="37" t="s">
        <v>37</v>
      </c>
      <c r="C3" s="112">
        <v>41427</v>
      </c>
      <c r="D3" s="37" t="s">
        <v>593</v>
      </c>
      <c r="E3" s="37"/>
      <c r="F3" s="37" t="s">
        <v>594</v>
      </c>
      <c r="G3" s="37" t="s">
        <v>595</v>
      </c>
      <c r="H3" s="37" t="s">
        <v>202</v>
      </c>
      <c r="I3" s="37"/>
      <c r="J3" s="37"/>
      <c r="K3" s="37"/>
      <c r="L3" s="37"/>
      <c r="M3" s="37"/>
      <c r="N3" s="37"/>
      <c r="O3" s="37"/>
      <c r="P3" s="37"/>
      <c r="Q3" s="37"/>
      <c r="R3" s="37"/>
      <c r="S3" s="37"/>
      <c r="T3" s="37"/>
    </row>
    <row r="4" spans="1:20" ht="12.75" customHeight="1" x14ac:dyDescent="0.2">
      <c r="A4" s="37">
        <v>15</v>
      </c>
      <c r="B4" s="37" t="s">
        <v>24</v>
      </c>
      <c r="C4" s="37"/>
      <c r="D4" s="37" t="s">
        <v>596</v>
      </c>
      <c r="E4" s="37"/>
      <c r="F4" s="37"/>
      <c r="G4" s="37" t="s">
        <v>597</v>
      </c>
      <c r="H4" s="37" t="s">
        <v>198</v>
      </c>
      <c r="I4" s="37" t="s">
        <v>598</v>
      </c>
      <c r="J4" s="37"/>
      <c r="K4" s="37" t="s">
        <v>599</v>
      </c>
      <c r="L4" s="37"/>
      <c r="M4" s="37"/>
      <c r="N4" s="37"/>
      <c r="O4" s="37"/>
      <c r="P4" s="37"/>
      <c r="Q4" s="37"/>
      <c r="R4" s="37"/>
      <c r="S4" s="37"/>
      <c r="T4" s="37"/>
    </row>
    <row r="5" spans="1:20" ht="12.75" customHeight="1" x14ac:dyDescent="0.2">
      <c r="A5" s="37">
        <v>16</v>
      </c>
      <c r="B5" s="37" t="s">
        <v>25</v>
      </c>
      <c r="C5" s="37"/>
      <c r="D5" s="37" t="s">
        <v>452</v>
      </c>
      <c r="E5" s="37">
        <v>97283</v>
      </c>
      <c r="F5" s="37"/>
      <c r="G5" s="37" t="s">
        <v>597</v>
      </c>
      <c r="H5" s="37" t="s">
        <v>198</v>
      </c>
      <c r="I5" s="37"/>
      <c r="J5" s="37" t="s">
        <v>600</v>
      </c>
      <c r="K5" s="37" t="s">
        <v>601</v>
      </c>
      <c r="L5" s="37"/>
      <c r="M5" s="37"/>
      <c r="N5" s="37"/>
      <c r="O5" s="37"/>
      <c r="P5" s="37"/>
      <c r="Q5" s="37"/>
      <c r="R5" s="37"/>
      <c r="S5" s="37"/>
      <c r="T5" s="37"/>
    </row>
    <row r="6" spans="1:20" ht="12.75" customHeight="1" x14ac:dyDescent="0.2">
      <c r="A6" s="37">
        <v>17</v>
      </c>
      <c r="B6" s="37" t="s">
        <v>26</v>
      </c>
      <c r="C6" s="37"/>
      <c r="D6" s="37" t="s">
        <v>320</v>
      </c>
      <c r="E6" s="37" t="s">
        <v>602</v>
      </c>
      <c r="F6" s="37"/>
      <c r="G6" s="37" t="s">
        <v>603</v>
      </c>
      <c r="H6" s="37" t="s">
        <v>198</v>
      </c>
      <c r="I6" s="113" t="s">
        <v>604</v>
      </c>
      <c r="J6" s="37" t="s">
        <v>605</v>
      </c>
      <c r="K6" s="37" t="s">
        <v>606</v>
      </c>
      <c r="L6" s="37"/>
      <c r="M6" s="37"/>
      <c r="N6" s="37"/>
      <c r="O6" s="37"/>
      <c r="P6" s="37"/>
      <c r="Q6" s="37"/>
      <c r="R6" s="37"/>
      <c r="S6" s="37"/>
      <c r="T6" s="37"/>
    </row>
    <row r="7" spans="1:20" ht="12.75" customHeight="1" x14ac:dyDescent="0.2">
      <c r="A7" s="37">
        <v>20</v>
      </c>
      <c r="B7" s="37" t="s">
        <v>27</v>
      </c>
      <c r="C7" s="37"/>
      <c r="D7" s="37" t="s">
        <v>607</v>
      </c>
      <c r="E7" s="37">
        <v>86868</v>
      </c>
      <c r="F7" s="37"/>
      <c r="G7" s="37"/>
      <c r="H7" s="37" t="s">
        <v>198</v>
      </c>
      <c r="I7" s="37" t="s">
        <v>490</v>
      </c>
      <c r="J7" s="37" t="s">
        <v>608</v>
      </c>
      <c r="K7" s="37" t="s">
        <v>609</v>
      </c>
      <c r="L7" s="37"/>
      <c r="M7" s="37"/>
      <c r="N7" s="37"/>
      <c r="O7" s="37"/>
      <c r="P7" s="37"/>
      <c r="Q7" s="37"/>
      <c r="R7" s="37"/>
      <c r="S7" s="37"/>
      <c r="T7" s="37"/>
    </row>
    <row r="8" spans="1:20" ht="12.75" customHeight="1" x14ac:dyDescent="0.2">
      <c r="A8" s="37">
        <v>22</v>
      </c>
      <c r="B8" s="37" t="s">
        <v>28</v>
      </c>
      <c r="C8" s="37"/>
      <c r="D8" s="37" t="s">
        <v>610</v>
      </c>
      <c r="E8" s="37">
        <v>93251</v>
      </c>
      <c r="F8" s="37" t="s">
        <v>611</v>
      </c>
      <c r="G8" s="37"/>
      <c r="H8" s="37" t="s">
        <v>198</v>
      </c>
      <c r="I8" s="37"/>
      <c r="J8" s="37"/>
      <c r="K8" s="37" t="s">
        <v>609</v>
      </c>
      <c r="L8" s="37"/>
      <c r="M8" s="37"/>
      <c r="N8" s="37"/>
      <c r="O8" s="37"/>
      <c r="P8" s="37"/>
      <c r="Q8" s="37"/>
      <c r="R8" s="37"/>
      <c r="S8" s="37"/>
      <c r="T8" s="37"/>
    </row>
    <row r="9" spans="1:20" ht="12.75" customHeight="1" x14ac:dyDescent="0.2">
      <c r="A9" s="37">
        <v>23</v>
      </c>
      <c r="B9" s="37" t="s">
        <v>29</v>
      </c>
      <c r="C9" s="112">
        <v>41396</v>
      </c>
      <c r="D9" s="37" t="s">
        <v>612</v>
      </c>
      <c r="E9" s="37"/>
      <c r="F9" s="37" t="s">
        <v>613</v>
      </c>
      <c r="G9" s="37"/>
      <c r="H9" s="37" t="s">
        <v>202</v>
      </c>
      <c r="I9" s="37"/>
      <c r="J9" s="37"/>
      <c r="K9" s="37" t="s">
        <v>614</v>
      </c>
      <c r="L9" s="37"/>
      <c r="M9" s="37"/>
      <c r="N9" s="37"/>
      <c r="O9" s="37"/>
      <c r="P9" s="37"/>
      <c r="Q9" s="37"/>
      <c r="R9" s="37"/>
      <c r="S9" s="37"/>
      <c r="T9" s="37"/>
    </row>
    <row r="10" spans="1:20" ht="12.75" customHeight="1" x14ac:dyDescent="0.2">
      <c r="A10" s="37">
        <v>24</v>
      </c>
      <c r="B10" s="37" t="s">
        <v>30</v>
      </c>
      <c r="C10" s="37" t="s">
        <v>31</v>
      </c>
      <c r="D10" s="37" t="s">
        <v>615</v>
      </c>
      <c r="E10" s="37"/>
      <c r="F10" s="37" t="s">
        <v>616</v>
      </c>
      <c r="G10" s="37"/>
      <c r="H10" s="37" t="s">
        <v>202</v>
      </c>
      <c r="I10" s="37" t="s">
        <v>617</v>
      </c>
      <c r="J10" s="37"/>
      <c r="K10" s="37"/>
      <c r="L10" s="37"/>
      <c r="M10" s="37"/>
      <c r="N10" s="37"/>
      <c r="O10" s="37"/>
      <c r="P10" s="37"/>
      <c r="Q10" s="37"/>
      <c r="R10" s="37"/>
      <c r="S10" s="37"/>
      <c r="T10" s="37"/>
    </row>
    <row r="11" spans="1:20" ht="12.75" customHeight="1" x14ac:dyDescent="0.2">
      <c r="A11" s="37">
        <v>30</v>
      </c>
      <c r="B11" s="37" t="s">
        <v>38</v>
      </c>
      <c r="C11" s="112">
        <v>41427</v>
      </c>
      <c r="D11" s="37" t="s">
        <v>618</v>
      </c>
      <c r="E11" s="37"/>
      <c r="F11" s="37" t="s">
        <v>619</v>
      </c>
      <c r="G11" s="37"/>
      <c r="H11" s="37"/>
      <c r="I11" s="37"/>
      <c r="J11" s="37"/>
      <c r="K11" s="37"/>
      <c r="L11" s="37"/>
      <c r="M11" s="37"/>
      <c r="N11" s="37"/>
      <c r="O11" s="37"/>
      <c r="P11" s="37"/>
      <c r="Q11" s="37"/>
      <c r="R11" s="37"/>
      <c r="S11" s="37"/>
      <c r="T11" s="37"/>
    </row>
    <row r="12" spans="1:20" ht="12.75" customHeight="1" x14ac:dyDescent="0.2">
      <c r="A12" s="37">
        <v>31</v>
      </c>
      <c r="B12" s="37" t="s">
        <v>39</v>
      </c>
      <c r="C12" s="112">
        <v>41427</v>
      </c>
      <c r="D12" s="37" t="s">
        <v>620</v>
      </c>
      <c r="E12" s="37"/>
      <c r="F12" s="37" t="s">
        <v>591</v>
      </c>
      <c r="G12" s="37"/>
      <c r="H12" s="37" t="s">
        <v>621</v>
      </c>
      <c r="I12" s="37" t="s">
        <v>622</v>
      </c>
      <c r="J12" s="37"/>
      <c r="K12" s="37"/>
      <c r="L12" s="37"/>
      <c r="M12" s="37"/>
      <c r="N12" s="37"/>
      <c r="O12" s="37"/>
      <c r="P12" s="37"/>
      <c r="Q12" s="37"/>
      <c r="R12" s="37"/>
      <c r="S12" s="37"/>
      <c r="T12" s="37"/>
    </row>
    <row r="13" spans="1:20" ht="12.75" customHeight="1" x14ac:dyDescent="0.2">
      <c r="A13" s="37">
        <v>32</v>
      </c>
      <c r="B13" s="37" t="s">
        <v>40</v>
      </c>
      <c r="C13" s="112">
        <v>41427</v>
      </c>
      <c r="D13" s="37" t="s">
        <v>623</v>
      </c>
      <c r="E13" s="37"/>
      <c r="F13" s="37" t="s">
        <v>624</v>
      </c>
      <c r="G13" s="37"/>
      <c r="H13" s="37" t="s">
        <v>198</v>
      </c>
      <c r="I13" s="37"/>
      <c r="J13" s="37"/>
      <c r="K13" s="37"/>
      <c r="L13" s="37"/>
      <c r="M13" s="37"/>
      <c r="N13" s="37"/>
      <c r="O13" s="37"/>
      <c r="P13" s="37"/>
      <c r="Q13" s="37"/>
      <c r="R13" s="37"/>
      <c r="S13" s="37"/>
      <c r="T13" s="37"/>
    </row>
    <row r="14" spans="1:20" ht="12.75" customHeight="1" x14ac:dyDescent="0.2">
      <c r="A14" s="37">
        <v>33</v>
      </c>
      <c r="B14" s="37" t="s">
        <v>40</v>
      </c>
      <c r="C14" s="112">
        <v>41457</v>
      </c>
      <c r="D14" s="37" t="s">
        <v>625</v>
      </c>
      <c r="E14" s="37">
        <v>96644</v>
      </c>
      <c r="F14" s="37" t="s">
        <v>624</v>
      </c>
      <c r="G14" s="37" t="s">
        <v>626</v>
      </c>
      <c r="H14" s="37" t="s">
        <v>627</v>
      </c>
      <c r="I14" s="37"/>
      <c r="J14" s="37"/>
      <c r="K14" s="37"/>
      <c r="L14" s="37"/>
      <c r="M14" s="37"/>
      <c r="N14" s="37"/>
      <c r="O14" s="37"/>
      <c r="P14" s="37"/>
      <c r="Q14" s="37"/>
      <c r="R14" s="37"/>
      <c r="S14" s="37"/>
      <c r="T14" s="37"/>
    </row>
    <row r="15" spans="1:20" ht="12.75" customHeight="1" x14ac:dyDescent="0.2">
      <c r="A15" s="37">
        <v>35</v>
      </c>
      <c r="B15" s="37" t="s">
        <v>42</v>
      </c>
      <c r="C15" s="112">
        <v>41580</v>
      </c>
      <c r="D15" s="37" t="s">
        <v>628</v>
      </c>
      <c r="E15" s="37">
        <v>95019</v>
      </c>
      <c r="F15" s="37" t="s">
        <v>629</v>
      </c>
      <c r="G15" s="37" t="s">
        <v>630</v>
      </c>
      <c r="H15" s="37" t="s">
        <v>621</v>
      </c>
      <c r="I15" s="37" t="s">
        <v>631</v>
      </c>
      <c r="J15" s="37"/>
      <c r="K15" s="37"/>
      <c r="L15" s="37"/>
      <c r="M15" s="37"/>
      <c r="N15" s="37"/>
      <c r="O15" s="37"/>
      <c r="P15" s="37"/>
      <c r="Q15" s="37"/>
      <c r="R15" s="37"/>
      <c r="S15" s="37"/>
      <c r="T15" s="37"/>
    </row>
    <row r="16" spans="1:20" ht="12.75" customHeight="1" x14ac:dyDescent="0.2">
      <c r="A16" s="37">
        <v>36</v>
      </c>
      <c r="B16" s="37" t="s">
        <v>43</v>
      </c>
      <c r="C16" s="37" t="s">
        <v>44</v>
      </c>
      <c r="D16" s="37" t="s">
        <v>632</v>
      </c>
      <c r="E16" s="37" t="s">
        <v>633</v>
      </c>
      <c r="F16" s="37" t="s">
        <v>624</v>
      </c>
      <c r="G16" s="37" t="s">
        <v>634</v>
      </c>
      <c r="H16" s="37" t="s">
        <v>198</v>
      </c>
      <c r="I16" s="37"/>
      <c r="J16" s="37"/>
      <c r="K16" s="37"/>
      <c r="L16" s="37"/>
      <c r="M16" s="37"/>
      <c r="N16" s="37"/>
      <c r="O16" s="37"/>
      <c r="P16" s="37"/>
      <c r="Q16" s="37"/>
      <c r="R16" s="37"/>
      <c r="S16" s="37"/>
      <c r="T16" s="37"/>
    </row>
    <row r="17" spans="1:20" ht="12.75" customHeight="1" x14ac:dyDescent="0.2">
      <c r="A17" s="37">
        <v>37</v>
      </c>
      <c r="B17" s="37" t="s">
        <v>45</v>
      </c>
      <c r="C17" s="37" t="s">
        <v>46</v>
      </c>
      <c r="D17" s="37" t="s">
        <v>635</v>
      </c>
      <c r="E17" s="37"/>
      <c r="F17" s="37" t="s">
        <v>636</v>
      </c>
      <c r="G17" s="37" t="s">
        <v>637</v>
      </c>
      <c r="H17" s="37" t="s">
        <v>202</v>
      </c>
      <c r="I17" s="37" t="s">
        <v>638</v>
      </c>
      <c r="J17" s="37"/>
      <c r="K17" s="37"/>
      <c r="L17" s="37"/>
      <c r="M17" s="37"/>
      <c r="N17" s="37"/>
      <c r="O17" s="37"/>
      <c r="P17" s="37"/>
      <c r="Q17" s="37"/>
      <c r="R17" s="37"/>
      <c r="S17" s="37"/>
      <c r="T17" s="37"/>
    </row>
    <row r="18" spans="1:20" ht="12.75" customHeight="1" x14ac:dyDescent="0.2">
      <c r="A18" s="37">
        <v>38</v>
      </c>
      <c r="B18" s="37" t="s">
        <v>47</v>
      </c>
      <c r="C18" s="37" t="s">
        <v>44</v>
      </c>
      <c r="D18" s="37" t="s">
        <v>639</v>
      </c>
      <c r="E18" s="37"/>
      <c r="F18" s="37" t="s">
        <v>497</v>
      </c>
      <c r="G18" s="37"/>
      <c r="H18" s="37" t="s">
        <v>198</v>
      </c>
      <c r="I18" s="37"/>
      <c r="J18" s="37"/>
      <c r="K18" s="37"/>
      <c r="L18" s="37"/>
      <c r="M18" s="37"/>
      <c r="N18" s="37"/>
      <c r="O18" s="37"/>
      <c r="P18" s="37"/>
      <c r="Q18" s="37"/>
      <c r="R18" s="37"/>
      <c r="S18" s="37"/>
      <c r="T18" s="37"/>
    </row>
    <row r="19" spans="1:20" ht="12.75" customHeight="1" x14ac:dyDescent="0.2">
      <c r="A19" s="37">
        <v>39</v>
      </c>
      <c r="B19" s="37" t="s">
        <v>48</v>
      </c>
      <c r="C19" s="37" t="s">
        <v>49</v>
      </c>
      <c r="D19" s="37" t="s">
        <v>380</v>
      </c>
      <c r="E19" s="37"/>
      <c r="F19" s="37" t="s">
        <v>640</v>
      </c>
      <c r="G19" s="37" t="s">
        <v>274</v>
      </c>
      <c r="H19" s="37" t="s">
        <v>202</v>
      </c>
      <c r="I19" s="37"/>
      <c r="J19" s="37"/>
      <c r="K19" s="37"/>
      <c r="L19" s="37"/>
      <c r="M19" s="37"/>
      <c r="N19" s="37"/>
      <c r="O19" s="37"/>
      <c r="P19" s="37"/>
      <c r="Q19" s="37"/>
      <c r="R19" s="37"/>
      <c r="S19" s="37"/>
      <c r="T19" s="37"/>
    </row>
    <row r="20" spans="1:20" ht="12.75" customHeight="1" x14ac:dyDescent="0.2">
      <c r="A20" s="37">
        <v>41</v>
      </c>
      <c r="B20" s="37" t="s">
        <v>51</v>
      </c>
      <c r="C20" s="37" t="s">
        <v>52</v>
      </c>
      <c r="D20" s="37" t="s">
        <v>641</v>
      </c>
      <c r="E20" s="37"/>
      <c r="F20" s="37" t="s">
        <v>642</v>
      </c>
      <c r="G20" s="37" t="s">
        <v>643</v>
      </c>
      <c r="H20" s="37" t="s">
        <v>202</v>
      </c>
      <c r="I20" s="37" t="s">
        <v>644</v>
      </c>
      <c r="J20" s="37"/>
      <c r="K20" s="37"/>
      <c r="L20" s="37"/>
      <c r="M20" s="37"/>
      <c r="N20" s="37"/>
      <c r="O20" s="37"/>
      <c r="P20" s="37"/>
      <c r="Q20" s="37"/>
      <c r="R20" s="37"/>
      <c r="S20" s="37"/>
      <c r="T20" s="37"/>
    </row>
    <row r="21" spans="1:20" ht="12.75" customHeight="1" x14ac:dyDescent="0.2">
      <c r="A21" s="37">
        <v>42</v>
      </c>
      <c r="B21" s="37" t="s">
        <v>53</v>
      </c>
      <c r="C21" s="37" t="s">
        <v>54</v>
      </c>
      <c r="D21" s="37" t="s">
        <v>645</v>
      </c>
      <c r="E21" s="37"/>
      <c r="F21" s="37" t="s">
        <v>264</v>
      </c>
      <c r="G21" s="37" t="s">
        <v>646</v>
      </c>
      <c r="H21" s="37" t="s">
        <v>621</v>
      </c>
      <c r="I21" s="37" t="s">
        <v>647</v>
      </c>
      <c r="J21" s="37"/>
      <c r="K21" s="37"/>
      <c r="L21" s="37"/>
      <c r="M21" s="37"/>
      <c r="N21" s="37"/>
      <c r="O21" s="37"/>
      <c r="P21" s="37"/>
      <c r="Q21" s="37"/>
      <c r="R21" s="37"/>
      <c r="S21" s="37"/>
      <c r="T21" s="37"/>
    </row>
    <row r="22" spans="1:20" ht="12.75" customHeight="1" x14ac:dyDescent="0.2">
      <c r="A22" s="37">
        <v>43</v>
      </c>
      <c r="B22" s="37" t="s">
        <v>51</v>
      </c>
      <c r="C22" s="37" t="s">
        <v>54</v>
      </c>
      <c r="D22" s="37" t="s">
        <v>648</v>
      </c>
      <c r="E22" s="37"/>
      <c r="F22" s="37" t="s">
        <v>649</v>
      </c>
      <c r="G22" s="37" t="s">
        <v>650</v>
      </c>
      <c r="H22" s="37" t="s">
        <v>621</v>
      </c>
      <c r="I22" s="37" t="s">
        <v>651</v>
      </c>
      <c r="J22" s="37"/>
      <c r="K22" s="37"/>
      <c r="L22" s="37"/>
      <c r="M22" s="37"/>
      <c r="N22" s="37"/>
      <c r="O22" s="37"/>
      <c r="P22" s="37"/>
      <c r="Q22" s="37"/>
      <c r="R22" s="37"/>
      <c r="S22" s="37"/>
      <c r="T22" s="37"/>
    </row>
    <row r="23" spans="1:20" ht="12.75" customHeight="1" x14ac:dyDescent="0.2">
      <c r="A23" s="37">
        <v>45</v>
      </c>
      <c r="B23" s="37" t="s">
        <v>55</v>
      </c>
      <c r="C23" s="37" t="s">
        <v>56</v>
      </c>
      <c r="D23" s="37" t="s">
        <v>652</v>
      </c>
      <c r="E23" s="37"/>
      <c r="F23" s="37" t="s">
        <v>493</v>
      </c>
      <c r="G23" s="37"/>
      <c r="H23" s="37" t="s">
        <v>198</v>
      </c>
      <c r="I23" s="37" t="s">
        <v>653</v>
      </c>
      <c r="J23" s="37"/>
      <c r="K23" s="37"/>
      <c r="L23" s="37"/>
      <c r="M23" s="37"/>
      <c r="N23" s="37"/>
      <c r="O23" s="37"/>
      <c r="P23" s="37"/>
      <c r="Q23" s="37"/>
      <c r="R23" s="37"/>
      <c r="S23" s="37"/>
      <c r="T23" s="37"/>
    </row>
    <row r="24" spans="1:20" ht="12.75" customHeight="1" x14ac:dyDescent="0.2">
      <c r="A24" s="37">
        <v>49</v>
      </c>
      <c r="B24" s="37" t="s">
        <v>61</v>
      </c>
      <c r="C24" s="37" t="s">
        <v>62</v>
      </c>
      <c r="D24" s="37" t="s">
        <v>654</v>
      </c>
      <c r="E24" s="37"/>
      <c r="F24" s="37" t="s">
        <v>655</v>
      </c>
      <c r="G24" s="37"/>
      <c r="H24" s="37" t="s">
        <v>198</v>
      </c>
      <c r="I24" s="37"/>
      <c r="J24" s="37"/>
      <c r="K24" s="37"/>
      <c r="L24" s="37"/>
      <c r="M24" s="37"/>
      <c r="N24" s="37"/>
      <c r="O24" s="37"/>
      <c r="P24" s="37"/>
      <c r="Q24" s="37"/>
      <c r="R24" s="37"/>
      <c r="S24" s="37"/>
      <c r="T24" s="37"/>
    </row>
    <row r="25" spans="1:20" ht="12.75" customHeight="1" x14ac:dyDescent="0.2">
      <c r="A25" s="37">
        <v>51</v>
      </c>
      <c r="B25" s="37" t="s">
        <v>65</v>
      </c>
      <c r="C25" s="37" t="s">
        <v>66</v>
      </c>
      <c r="D25" s="37" t="s">
        <v>656</v>
      </c>
      <c r="E25" s="37"/>
      <c r="F25" s="37" t="s">
        <v>657</v>
      </c>
      <c r="G25" s="37" t="s">
        <v>658</v>
      </c>
      <c r="H25" s="37" t="s">
        <v>202</v>
      </c>
      <c r="I25" s="37" t="s">
        <v>659</v>
      </c>
      <c r="J25" s="37"/>
      <c r="K25" s="37"/>
      <c r="L25" s="37"/>
      <c r="M25" s="37"/>
      <c r="N25" s="37"/>
      <c r="O25" s="37"/>
      <c r="P25" s="37"/>
      <c r="Q25" s="37"/>
      <c r="R25" s="37"/>
      <c r="S25" s="37"/>
      <c r="T25" s="37"/>
    </row>
    <row r="26" spans="1:20" ht="12.75" customHeight="1" x14ac:dyDescent="0.2">
      <c r="A26" s="37">
        <v>52</v>
      </c>
      <c r="B26" s="37" t="s">
        <v>67</v>
      </c>
      <c r="C26" s="37" t="s">
        <v>68</v>
      </c>
      <c r="D26" s="37" t="s">
        <v>660</v>
      </c>
      <c r="E26" s="37"/>
      <c r="F26" s="37" t="s">
        <v>661</v>
      </c>
      <c r="G26" s="37"/>
      <c r="H26" s="37" t="s">
        <v>202</v>
      </c>
      <c r="I26" s="37" t="s">
        <v>662</v>
      </c>
      <c r="J26" s="37"/>
      <c r="K26" s="37"/>
      <c r="L26" s="37"/>
      <c r="M26" s="37"/>
      <c r="N26" s="37"/>
      <c r="O26" s="37"/>
      <c r="P26" s="37"/>
      <c r="Q26" s="37"/>
      <c r="R26" s="37"/>
      <c r="S26" s="37"/>
      <c r="T26" s="37"/>
    </row>
    <row r="27" spans="1:20" ht="12.75" customHeight="1" x14ac:dyDescent="0.2">
      <c r="A27" s="37">
        <v>53</v>
      </c>
      <c r="B27" s="37" t="s">
        <v>69</v>
      </c>
      <c r="C27" s="112">
        <v>41308</v>
      </c>
      <c r="D27" s="37" t="s">
        <v>663</v>
      </c>
      <c r="E27" s="37"/>
      <c r="F27" s="37" t="s">
        <v>664</v>
      </c>
      <c r="G27" s="37" t="s">
        <v>665</v>
      </c>
      <c r="H27" s="37" t="s">
        <v>202</v>
      </c>
      <c r="I27" s="37"/>
      <c r="J27" s="37"/>
      <c r="K27" s="37"/>
      <c r="L27" s="37"/>
      <c r="M27" s="37"/>
      <c r="N27" s="37"/>
      <c r="O27" s="37"/>
      <c r="P27" s="37"/>
      <c r="Q27" s="37"/>
      <c r="R27" s="37"/>
      <c r="S27" s="37"/>
      <c r="T27" s="37"/>
    </row>
    <row r="28" spans="1:20" ht="12.75" customHeight="1" x14ac:dyDescent="0.2">
      <c r="A28" s="37">
        <v>55</v>
      </c>
      <c r="B28" s="37" t="s">
        <v>71</v>
      </c>
      <c r="C28" s="112">
        <v>41308</v>
      </c>
      <c r="D28" s="37" t="s">
        <v>666</v>
      </c>
      <c r="E28" s="37" t="s">
        <v>667</v>
      </c>
      <c r="F28" s="37" t="s">
        <v>661</v>
      </c>
      <c r="G28" s="37"/>
      <c r="H28" s="37" t="s">
        <v>202</v>
      </c>
      <c r="I28" s="37" t="s">
        <v>668</v>
      </c>
      <c r="J28" s="37"/>
      <c r="K28" s="37"/>
      <c r="L28" s="37"/>
      <c r="M28" s="37"/>
      <c r="N28" s="37"/>
      <c r="O28" s="37"/>
      <c r="P28" s="37"/>
      <c r="Q28" s="37"/>
      <c r="R28" s="37"/>
      <c r="S28" s="37"/>
      <c r="T28" s="37"/>
    </row>
    <row r="29" spans="1:20" ht="12.75" customHeight="1" x14ac:dyDescent="0.2">
      <c r="A29" s="37">
        <v>58</v>
      </c>
      <c r="B29" s="37" t="s">
        <v>74</v>
      </c>
      <c r="C29" s="112">
        <v>41216</v>
      </c>
      <c r="D29" s="37" t="s">
        <v>669</v>
      </c>
      <c r="E29" s="37"/>
      <c r="F29" s="37" t="s">
        <v>670</v>
      </c>
      <c r="G29" s="37" t="s">
        <v>671</v>
      </c>
      <c r="H29" s="37" t="s">
        <v>202</v>
      </c>
      <c r="I29" s="37"/>
      <c r="J29" s="37"/>
      <c r="K29" s="37"/>
      <c r="L29" s="37"/>
      <c r="M29" s="37"/>
      <c r="N29" s="37"/>
      <c r="O29" s="37"/>
      <c r="P29" s="37"/>
      <c r="Q29" s="37"/>
      <c r="R29" s="37"/>
      <c r="S29" s="37"/>
      <c r="T29" s="37"/>
    </row>
    <row r="30" spans="1:20" ht="12.75" customHeight="1" x14ac:dyDescent="0.2">
      <c r="A30" s="37">
        <v>60</v>
      </c>
      <c r="B30" s="37" t="s">
        <v>76</v>
      </c>
      <c r="C30" s="37"/>
      <c r="D30" s="37" t="s">
        <v>672</v>
      </c>
      <c r="E30" s="37" t="s">
        <v>496</v>
      </c>
      <c r="F30" s="37" t="s">
        <v>673</v>
      </c>
      <c r="G30" s="37"/>
      <c r="H30" s="37"/>
      <c r="I30" s="37" t="s">
        <v>674</v>
      </c>
      <c r="J30" s="37"/>
      <c r="K30" s="37"/>
      <c r="L30" s="37"/>
      <c r="M30" s="37"/>
      <c r="N30" s="37"/>
      <c r="O30" s="37"/>
      <c r="P30" s="37"/>
      <c r="Q30" s="37"/>
      <c r="R30" s="37"/>
      <c r="S30" s="37"/>
      <c r="T30" s="37"/>
    </row>
    <row r="31" spans="1:20" ht="12.75" customHeight="1" x14ac:dyDescent="0.2">
      <c r="A31" s="37">
        <v>61</v>
      </c>
      <c r="B31" s="37" t="s">
        <v>77</v>
      </c>
      <c r="C31" s="37"/>
      <c r="D31" s="37" t="s">
        <v>675</v>
      </c>
      <c r="E31" s="37"/>
      <c r="F31" s="37"/>
      <c r="G31" s="37"/>
      <c r="H31" s="37"/>
      <c r="I31" s="37"/>
      <c r="J31" s="37"/>
      <c r="K31" s="37"/>
      <c r="L31" s="37"/>
      <c r="M31" s="37"/>
      <c r="N31" s="37"/>
      <c r="O31" s="37"/>
      <c r="P31" s="37"/>
      <c r="Q31" s="37"/>
      <c r="R31" s="37"/>
      <c r="S31" s="37"/>
      <c r="T31" s="37"/>
    </row>
    <row r="32" spans="1:20" ht="12.75" customHeight="1" x14ac:dyDescent="0.2">
      <c r="A32" s="37">
        <v>62</v>
      </c>
      <c r="B32" s="37" t="s">
        <v>78</v>
      </c>
      <c r="C32" s="37"/>
      <c r="D32" s="37" t="s">
        <v>676</v>
      </c>
      <c r="E32" s="37"/>
      <c r="F32" s="37"/>
      <c r="G32" s="37"/>
      <c r="H32" s="37"/>
      <c r="I32" s="37"/>
      <c r="J32" s="37"/>
      <c r="K32" s="37"/>
      <c r="L32" s="37"/>
      <c r="M32" s="37"/>
      <c r="N32" s="37"/>
      <c r="O32" s="37"/>
      <c r="P32" s="37"/>
      <c r="Q32" s="37"/>
      <c r="R32" s="37"/>
      <c r="S32" s="37"/>
      <c r="T32" s="37"/>
    </row>
    <row r="33" spans="1:20" ht="12.75" customHeight="1" x14ac:dyDescent="0.2">
      <c r="A33" s="37">
        <v>63</v>
      </c>
      <c r="B33" s="37" t="s">
        <v>79</v>
      </c>
      <c r="C33" s="37"/>
      <c r="D33" s="37" t="s">
        <v>677</v>
      </c>
      <c r="E33" s="37"/>
      <c r="F33" s="37"/>
      <c r="G33" s="37"/>
      <c r="H33" s="37"/>
      <c r="I33" s="37"/>
      <c r="J33" s="37"/>
      <c r="K33" s="37"/>
      <c r="L33" s="37"/>
      <c r="M33" s="37"/>
      <c r="N33" s="37"/>
      <c r="O33" s="37"/>
      <c r="P33" s="37"/>
      <c r="Q33" s="37"/>
      <c r="R33" s="37"/>
      <c r="S33" s="37"/>
      <c r="T33" s="37"/>
    </row>
    <row r="34" spans="1:20" ht="12.75" customHeight="1" x14ac:dyDescent="0.2">
      <c r="A34" s="37">
        <v>64</v>
      </c>
      <c r="B34" s="37" t="s">
        <v>80</v>
      </c>
      <c r="C34" s="112">
        <v>41375</v>
      </c>
      <c r="D34" s="37" t="s">
        <v>678</v>
      </c>
      <c r="E34" s="37" t="s">
        <v>679</v>
      </c>
      <c r="F34" s="37" t="s">
        <v>283</v>
      </c>
      <c r="G34" s="37" t="s">
        <v>680</v>
      </c>
      <c r="H34" s="37" t="s">
        <v>534</v>
      </c>
      <c r="I34" s="37" t="s">
        <v>681</v>
      </c>
      <c r="J34" s="37"/>
      <c r="K34" s="37"/>
      <c r="L34" s="37"/>
      <c r="M34" s="37"/>
      <c r="N34" s="37"/>
      <c r="O34" s="37"/>
      <c r="P34" s="37"/>
      <c r="Q34" s="37"/>
      <c r="R34" s="37"/>
      <c r="S34" s="37"/>
      <c r="T34" s="37"/>
    </row>
    <row r="35" spans="1:20" ht="12.75" customHeight="1" x14ac:dyDescent="0.2">
      <c r="A35" s="37">
        <v>65</v>
      </c>
      <c r="B35" s="37" t="s">
        <v>81</v>
      </c>
      <c r="C35" s="37" t="s">
        <v>82</v>
      </c>
      <c r="D35" s="37" t="s">
        <v>682</v>
      </c>
      <c r="E35" s="37"/>
      <c r="F35" s="37" t="s">
        <v>683</v>
      </c>
      <c r="G35" s="37" t="s">
        <v>684</v>
      </c>
      <c r="H35" s="37" t="s">
        <v>621</v>
      </c>
      <c r="I35" s="37"/>
      <c r="J35" s="37"/>
      <c r="K35" s="37"/>
      <c r="L35" s="37"/>
      <c r="M35" s="37"/>
      <c r="N35" s="37"/>
      <c r="O35" s="37"/>
      <c r="P35" s="37"/>
      <c r="Q35" s="37"/>
      <c r="R35" s="37"/>
      <c r="S35" s="37"/>
      <c r="T35" s="37"/>
    </row>
    <row r="36" spans="1:20" ht="12.75" customHeight="1" x14ac:dyDescent="0.2">
      <c r="A36" s="37">
        <v>66</v>
      </c>
      <c r="B36" s="37" t="s">
        <v>83</v>
      </c>
      <c r="C36" s="112">
        <v>41336</v>
      </c>
      <c r="D36" s="37" t="s">
        <v>685</v>
      </c>
      <c r="E36" s="37"/>
      <c r="F36" s="37" t="s">
        <v>683</v>
      </c>
      <c r="G36" s="37" t="s">
        <v>686</v>
      </c>
      <c r="H36" s="37" t="s">
        <v>621</v>
      </c>
      <c r="I36" s="37" t="s">
        <v>687</v>
      </c>
      <c r="J36" s="37"/>
      <c r="K36" s="37"/>
      <c r="L36" s="37"/>
      <c r="M36" s="37"/>
      <c r="N36" s="37"/>
      <c r="O36" s="37"/>
      <c r="P36" s="37"/>
      <c r="Q36" s="37"/>
      <c r="R36" s="37"/>
      <c r="S36" s="37"/>
      <c r="T36" s="37"/>
    </row>
    <row r="37" spans="1:20" ht="12.75" customHeight="1" x14ac:dyDescent="0.2">
      <c r="A37" s="37" t="s">
        <v>84</v>
      </c>
      <c r="B37" s="37" t="s">
        <v>85</v>
      </c>
      <c r="C37" s="37" t="s">
        <v>86</v>
      </c>
      <c r="D37" s="37" t="s">
        <v>688</v>
      </c>
      <c r="E37" s="37"/>
      <c r="F37" s="37" t="s">
        <v>683</v>
      </c>
      <c r="G37" s="37" t="s">
        <v>689</v>
      </c>
      <c r="H37" s="37" t="s">
        <v>690</v>
      </c>
      <c r="I37" s="37" t="s">
        <v>691</v>
      </c>
      <c r="J37" s="37"/>
      <c r="K37" s="37"/>
      <c r="L37" s="37"/>
      <c r="M37" s="37"/>
      <c r="N37" s="37"/>
      <c r="O37" s="37"/>
      <c r="P37" s="37"/>
      <c r="Q37" s="37"/>
      <c r="R37" s="37"/>
      <c r="S37" s="37"/>
      <c r="T37" s="37"/>
    </row>
    <row r="38" spans="1:20" ht="12.75" customHeight="1" x14ac:dyDescent="0.2">
      <c r="A38" s="37">
        <v>67</v>
      </c>
      <c r="B38" s="37" t="s">
        <v>87</v>
      </c>
      <c r="C38" s="37" t="s">
        <v>88</v>
      </c>
      <c r="D38" s="37" t="s">
        <v>692</v>
      </c>
      <c r="E38" s="37"/>
      <c r="F38" s="37" t="s">
        <v>693</v>
      </c>
      <c r="G38" s="37" t="s">
        <v>694</v>
      </c>
      <c r="H38" s="37" t="s">
        <v>695</v>
      </c>
      <c r="I38" s="37"/>
      <c r="J38" s="37"/>
      <c r="K38" s="37"/>
      <c r="L38" s="37"/>
      <c r="M38" s="37"/>
      <c r="N38" s="37"/>
      <c r="O38" s="37"/>
      <c r="P38" s="37"/>
      <c r="Q38" s="37"/>
      <c r="R38" s="37"/>
      <c r="S38" s="37"/>
      <c r="T38" s="37"/>
    </row>
    <row r="39" spans="1:20" ht="12.75" customHeight="1" x14ac:dyDescent="0.2">
      <c r="A39" s="37">
        <v>68</v>
      </c>
      <c r="B39" s="37" t="s">
        <v>89</v>
      </c>
      <c r="C39" s="37" t="s">
        <v>90</v>
      </c>
      <c r="D39" s="37" t="s">
        <v>696</v>
      </c>
      <c r="E39" s="37">
        <v>108979</v>
      </c>
      <c r="F39" s="37" t="s">
        <v>693</v>
      </c>
      <c r="G39" s="37"/>
      <c r="H39" s="37" t="s">
        <v>198</v>
      </c>
      <c r="I39" s="37" t="s">
        <v>697</v>
      </c>
      <c r="J39" s="37"/>
      <c r="K39" s="37"/>
      <c r="L39" s="37"/>
      <c r="M39" s="37"/>
      <c r="N39" s="37"/>
      <c r="O39" s="37"/>
      <c r="P39" s="37"/>
      <c r="Q39" s="37"/>
      <c r="R39" s="37"/>
      <c r="S39" s="37"/>
      <c r="T39" s="37"/>
    </row>
    <row r="40" spans="1:20" ht="12.75" customHeight="1" x14ac:dyDescent="0.2">
      <c r="A40" s="37">
        <v>70</v>
      </c>
      <c r="B40" s="37" t="s">
        <v>92</v>
      </c>
      <c r="C40" s="37" t="s">
        <v>93</v>
      </c>
      <c r="D40" s="37" t="s">
        <v>698</v>
      </c>
      <c r="E40" s="37"/>
      <c r="F40" s="37" t="s">
        <v>322</v>
      </c>
      <c r="G40" s="37" t="s">
        <v>699</v>
      </c>
      <c r="H40" s="37" t="s">
        <v>202</v>
      </c>
      <c r="I40" s="37"/>
      <c r="J40" s="37"/>
      <c r="K40" s="37"/>
      <c r="L40" s="37"/>
      <c r="M40" s="37"/>
      <c r="N40" s="37"/>
      <c r="O40" s="37"/>
      <c r="P40" s="37"/>
      <c r="Q40" s="37"/>
      <c r="R40" s="37"/>
      <c r="S40" s="37"/>
      <c r="T40" s="37"/>
    </row>
    <row r="41" spans="1:20" ht="12.75" customHeight="1" x14ac:dyDescent="0.2">
      <c r="A41" s="37">
        <v>76</v>
      </c>
      <c r="B41" s="37" t="s">
        <v>101</v>
      </c>
      <c r="C41" s="112">
        <v>41339</v>
      </c>
      <c r="D41" s="37" t="s">
        <v>700</v>
      </c>
      <c r="E41" s="37">
        <v>110168</v>
      </c>
      <c r="F41" s="37" t="s">
        <v>701</v>
      </c>
      <c r="G41" s="37"/>
      <c r="H41" s="37" t="s">
        <v>198</v>
      </c>
      <c r="I41" s="37" t="s">
        <v>702</v>
      </c>
      <c r="J41" s="37"/>
      <c r="K41" s="37"/>
      <c r="L41" s="37"/>
      <c r="M41" s="37"/>
      <c r="N41" s="37"/>
      <c r="O41" s="37"/>
      <c r="P41" s="37"/>
      <c r="Q41" s="37"/>
      <c r="R41" s="37"/>
      <c r="S41" s="37"/>
      <c r="T41" s="37"/>
    </row>
    <row r="42" spans="1:20" ht="12.75" customHeight="1" x14ac:dyDescent="0.2">
      <c r="A42" s="37">
        <v>1</v>
      </c>
      <c r="B42" s="37" t="s">
        <v>5</v>
      </c>
      <c r="C42" s="112">
        <v>41396</v>
      </c>
      <c r="D42" s="37" t="s">
        <v>359</v>
      </c>
      <c r="E42" s="37" t="s">
        <v>703</v>
      </c>
      <c r="F42" s="37" t="s">
        <v>264</v>
      </c>
      <c r="G42" s="37"/>
      <c r="H42" s="37" t="s">
        <v>202</v>
      </c>
      <c r="I42" s="37" t="s">
        <v>704</v>
      </c>
      <c r="J42" s="37"/>
      <c r="K42" s="37"/>
      <c r="L42" s="37"/>
      <c r="M42" s="37"/>
      <c r="N42" s="37"/>
      <c r="O42" s="37"/>
      <c r="P42" s="37"/>
      <c r="Q42" s="37"/>
      <c r="R42" s="37"/>
      <c r="S42" s="37"/>
      <c r="T42" s="37"/>
    </row>
    <row r="43" spans="1:20" ht="12.75" customHeight="1" x14ac:dyDescent="0.2">
      <c r="A43" s="37">
        <v>2</v>
      </c>
      <c r="B43" s="37" t="s">
        <v>7</v>
      </c>
      <c r="C43" s="112">
        <v>41396</v>
      </c>
      <c r="D43" s="37" t="s">
        <v>705</v>
      </c>
      <c r="E43" s="37" t="s">
        <v>703</v>
      </c>
      <c r="F43" s="37" t="s">
        <v>706</v>
      </c>
      <c r="G43" s="37" t="s">
        <v>707</v>
      </c>
      <c r="H43" s="37" t="s">
        <v>202</v>
      </c>
      <c r="I43" s="37" t="s">
        <v>708</v>
      </c>
      <c r="J43" s="37"/>
      <c r="K43" s="37"/>
      <c r="L43" s="37"/>
      <c r="M43" s="37"/>
      <c r="N43" s="37"/>
      <c r="O43" s="37"/>
      <c r="P43" s="37"/>
      <c r="Q43" s="37"/>
      <c r="R43" s="37"/>
      <c r="S43" s="37"/>
      <c r="T43" s="37"/>
    </row>
    <row r="44" spans="1:20" ht="12.75" customHeight="1" x14ac:dyDescent="0.2">
      <c r="A44" s="37">
        <v>3</v>
      </c>
      <c r="B44" s="37" t="s">
        <v>8</v>
      </c>
      <c r="C44" s="112">
        <v>41396</v>
      </c>
      <c r="D44" s="37" t="s">
        <v>709</v>
      </c>
      <c r="E44" s="37" t="s">
        <v>703</v>
      </c>
      <c r="F44" s="37" t="s">
        <v>264</v>
      </c>
      <c r="G44" s="37" t="s">
        <v>710</v>
      </c>
      <c r="H44" s="37" t="s">
        <v>202</v>
      </c>
      <c r="I44" s="37" t="s">
        <v>711</v>
      </c>
      <c r="J44" s="37"/>
      <c r="K44" s="37"/>
      <c r="L44" s="37"/>
      <c r="M44" s="37"/>
      <c r="N44" s="37"/>
      <c r="O44" s="37"/>
      <c r="P44" s="37"/>
      <c r="Q44" s="37"/>
      <c r="R44" s="37"/>
      <c r="S44" s="37"/>
      <c r="T44" s="37"/>
    </row>
    <row r="45" spans="1:20" ht="12.75" customHeight="1" x14ac:dyDescent="0.2">
      <c r="A45" s="37">
        <v>4</v>
      </c>
      <c r="B45" s="37" t="s">
        <v>9</v>
      </c>
      <c r="C45" s="112">
        <v>41031</v>
      </c>
      <c r="D45" s="37" t="s">
        <v>712</v>
      </c>
      <c r="E45" s="37" t="s">
        <v>703</v>
      </c>
      <c r="F45" s="37" t="s">
        <v>264</v>
      </c>
      <c r="G45" s="37" t="s">
        <v>713</v>
      </c>
      <c r="H45" s="37" t="s">
        <v>202</v>
      </c>
      <c r="I45" s="37"/>
      <c r="J45" s="37"/>
      <c r="K45" s="37"/>
      <c r="L45" s="37"/>
      <c r="M45" s="37"/>
      <c r="N45" s="37"/>
      <c r="O45" s="37"/>
      <c r="P45" s="37"/>
      <c r="Q45" s="37"/>
      <c r="R45" s="37"/>
      <c r="S45" s="37"/>
      <c r="T45" s="37"/>
    </row>
    <row r="46" spans="1:20" ht="12.75" customHeight="1" x14ac:dyDescent="0.2">
      <c r="A46" s="37">
        <v>5</v>
      </c>
      <c r="B46" s="37" t="s">
        <v>10</v>
      </c>
      <c r="C46" s="112">
        <v>41031</v>
      </c>
      <c r="D46" s="37" t="s">
        <v>714</v>
      </c>
      <c r="E46" s="37" t="s">
        <v>703</v>
      </c>
      <c r="F46" s="37" t="s">
        <v>264</v>
      </c>
      <c r="G46" s="37" t="s">
        <v>715</v>
      </c>
      <c r="H46" s="37" t="s">
        <v>202</v>
      </c>
      <c r="I46" s="37"/>
      <c r="J46" s="37" t="s">
        <v>716</v>
      </c>
      <c r="K46" s="37"/>
      <c r="L46" s="37"/>
      <c r="M46" s="37"/>
      <c r="N46" s="37"/>
      <c r="O46" s="37"/>
      <c r="P46" s="37"/>
      <c r="Q46" s="37"/>
      <c r="R46" s="37"/>
      <c r="S46" s="37"/>
      <c r="T46" s="37"/>
    </row>
    <row r="47" spans="1:20" ht="12.75" customHeight="1" x14ac:dyDescent="0.2">
      <c r="A47" s="37">
        <v>10</v>
      </c>
      <c r="B47" s="37" t="s">
        <v>17</v>
      </c>
      <c r="C47" s="112">
        <v>41366</v>
      </c>
      <c r="D47" s="37" t="s">
        <v>717</v>
      </c>
      <c r="E47" s="37">
        <v>96249</v>
      </c>
      <c r="F47" s="37" t="s">
        <v>718</v>
      </c>
      <c r="G47" s="37" t="s">
        <v>719</v>
      </c>
      <c r="H47" s="37" t="s">
        <v>627</v>
      </c>
      <c r="I47" s="37" t="s">
        <v>720</v>
      </c>
      <c r="J47" s="37" t="s">
        <v>721</v>
      </c>
      <c r="K47" s="37"/>
      <c r="L47" s="37"/>
      <c r="M47" s="37"/>
      <c r="N47" s="37"/>
      <c r="O47" s="37"/>
      <c r="P47" s="37"/>
      <c r="Q47" s="37"/>
      <c r="R47" s="37"/>
      <c r="S47" s="37"/>
      <c r="T47" s="37"/>
    </row>
    <row r="48" spans="1:20" ht="12.75" customHeight="1" x14ac:dyDescent="0.2">
      <c r="A48" s="37">
        <v>12</v>
      </c>
      <c r="B48" s="37" t="s">
        <v>21</v>
      </c>
      <c r="C48" s="37"/>
      <c r="D48" s="37" t="s">
        <v>402</v>
      </c>
      <c r="E48" s="37" t="s">
        <v>722</v>
      </c>
      <c r="F48" s="37" t="s">
        <v>273</v>
      </c>
      <c r="G48" s="37" t="s">
        <v>723</v>
      </c>
      <c r="H48" s="37" t="s">
        <v>198</v>
      </c>
      <c r="I48" s="37" t="s">
        <v>724</v>
      </c>
      <c r="J48" s="37" t="s">
        <v>725</v>
      </c>
      <c r="K48" s="37"/>
      <c r="L48" s="37"/>
      <c r="M48" s="37"/>
      <c r="N48" s="37"/>
      <c r="O48" s="37"/>
      <c r="P48" s="37"/>
      <c r="Q48" s="37"/>
      <c r="R48" s="37"/>
      <c r="S48" s="37"/>
      <c r="T48" s="37"/>
    </row>
    <row r="49" spans="1:20" ht="216.75" x14ac:dyDescent="0.2">
      <c r="A49" s="37">
        <v>14</v>
      </c>
      <c r="B49" s="37" t="s">
        <v>23</v>
      </c>
      <c r="C49" s="37"/>
      <c r="D49" s="37" t="s">
        <v>726</v>
      </c>
      <c r="E49" s="37" t="s">
        <v>703</v>
      </c>
      <c r="F49" s="37" t="s">
        <v>727</v>
      </c>
      <c r="G49" s="37"/>
      <c r="H49" s="37" t="s">
        <v>198</v>
      </c>
      <c r="I49" s="37" t="s">
        <v>728</v>
      </c>
      <c r="J49" s="37"/>
      <c r="K49" s="37"/>
      <c r="L49" s="37"/>
      <c r="M49" s="37"/>
      <c r="N49" s="37"/>
      <c r="O49" s="37"/>
      <c r="P49" s="37"/>
      <c r="Q49" s="37"/>
      <c r="R49" s="37"/>
      <c r="S49" s="37"/>
      <c r="T49" s="37"/>
    </row>
    <row r="50" spans="1:20" ht="38.25" x14ac:dyDescent="0.2">
      <c r="A50">
        <v>77</v>
      </c>
      <c r="B50" t="s">
        <v>104</v>
      </c>
      <c r="C50" t="s">
        <v>105</v>
      </c>
      <c r="D50" t="s">
        <v>327</v>
      </c>
      <c r="E50" t="s">
        <v>496</v>
      </c>
      <c r="F50" t="s">
        <v>729</v>
      </c>
      <c r="H50" t="s">
        <v>499</v>
      </c>
    </row>
    <row r="51" spans="1:20" ht="38.25" x14ac:dyDescent="0.2">
      <c r="A51">
        <v>78</v>
      </c>
      <c r="B51" t="s">
        <v>107</v>
      </c>
      <c r="C51" t="s">
        <v>108</v>
      </c>
      <c r="D51" t="s">
        <v>730</v>
      </c>
      <c r="E51" t="s">
        <v>496</v>
      </c>
      <c r="F51" t="s">
        <v>564</v>
      </c>
      <c r="H51" t="s">
        <v>499</v>
      </c>
    </row>
    <row r="52" spans="1:20" ht="38.25" x14ac:dyDescent="0.2">
      <c r="A52">
        <v>79</v>
      </c>
      <c r="B52" t="s">
        <v>111</v>
      </c>
      <c r="C52" t="s">
        <v>108</v>
      </c>
      <c r="D52" t="s">
        <v>330</v>
      </c>
      <c r="E52" t="s">
        <v>496</v>
      </c>
      <c r="F52" t="s">
        <v>729</v>
      </c>
      <c r="H52" t="s">
        <v>499</v>
      </c>
    </row>
    <row r="53" spans="1:20" ht="51" x14ac:dyDescent="0.2">
      <c r="A53">
        <v>80</v>
      </c>
      <c r="B53" t="s">
        <v>115</v>
      </c>
      <c r="C53" t="s">
        <v>108</v>
      </c>
      <c r="D53" t="s">
        <v>275</v>
      </c>
      <c r="E53" t="s">
        <v>496</v>
      </c>
      <c r="F53" t="s">
        <v>731</v>
      </c>
      <c r="H53" t="s">
        <v>499</v>
      </c>
    </row>
    <row r="54" spans="1:20" ht="63.75" x14ac:dyDescent="0.2">
      <c r="A54">
        <v>81</v>
      </c>
      <c r="B54" t="s">
        <v>117</v>
      </c>
      <c r="C54" t="s">
        <v>108</v>
      </c>
      <c r="D54" t="s">
        <v>331</v>
      </c>
      <c r="E54" t="s">
        <v>496</v>
      </c>
      <c r="F54" t="s">
        <v>731</v>
      </c>
      <c r="H54" t="s">
        <v>499</v>
      </c>
    </row>
    <row r="55" spans="1:20" ht="102" x14ac:dyDescent="0.2">
      <c r="A55">
        <v>82</v>
      </c>
      <c r="B55" t="s">
        <v>119</v>
      </c>
      <c r="C55" t="s">
        <v>108</v>
      </c>
      <c r="D55" t="s">
        <v>332</v>
      </c>
      <c r="E55" t="s">
        <v>496</v>
      </c>
      <c r="F55" t="s">
        <v>731</v>
      </c>
      <c r="H55" t="s">
        <v>499</v>
      </c>
    </row>
    <row r="56" spans="1:20" ht="51" x14ac:dyDescent="0.2">
      <c r="A56">
        <v>83</v>
      </c>
      <c r="B56" t="s">
        <v>120</v>
      </c>
      <c r="C56" t="s">
        <v>108</v>
      </c>
      <c r="D56" t="s">
        <v>732</v>
      </c>
      <c r="E56" t="s">
        <v>496</v>
      </c>
      <c r="F56" t="s">
        <v>733</v>
      </c>
      <c r="H56" t="s">
        <v>499</v>
      </c>
    </row>
    <row r="57" spans="1:20" ht="76.5" x14ac:dyDescent="0.2">
      <c r="A57">
        <v>84</v>
      </c>
      <c r="B57" t="s">
        <v>121</v>
      </c>
      <c r="C57" t="s">
        <v>108</v>
      </c>
      <c r="D57" t="s">
        <v>734</v>
      </c>
      <c r="E57" t="s">
        <v>496</v>
      </c>
      <c r="F57" t="s">
        <v>733</v>
      </c>
      <c r="H57" t="s">
        <v>499</v>
      </c>
    </row>
    <row r="58" spans="1:20" ht="76.5" x14ac:dyDescent="0.2">
      <c r="A58">
        <v>85</v>
      </c>
      <c r="B58" t="s">
        <v>122</v>
      </c>
      <c r="C58" t="s">
        <v>108</v>
      </c>
      <c r="D58" t="s">
        <v>735</v>
      </c>
      <c r="E58" t="s">
        <v>496</v>
      </c>
      <c r="F58" t="s">
        <v>733</v>
      </c>
      <c r="H58" t="s">
        <v>499</v>
      </c>
    </row>
    <row r="59" spans="1:20" ht="51" x14ac:dyDescent="0.2">
      <c r="A59">
        <v>86</v>
      </c>
      <c r="B59" t="s">
        <v>123</v>
      </c>
      <c r="C59" t="s">
        <v>108</v>
      </c>
      <c r="D59" t="s">
        <v>736</v>
      </c>
      <c r="E59" t="s">
        <v>496</v>
      </c>
      <c r="F59" t="s">
        <v>733</v>
      </c>
      <c r="H59" t="s">
        <v>499</v>
      </c>
    </row>
    <row r="60" spans="1:20" ht="255" x14ac:dyDescent="0.2">
      <c r="A60" s="10">
        <v>13</v>
      </c>
      <c r="B60" s="10" t="s">
        <v>22</v>
      </c>
      <c r="C60" s="10"/>
      <c r="D60" s="10" t="s">
        <v>488</v>
      </c>
      <c r="E60" s="10"/>
      <c r="F60" s="10" t="s">
        <v>273</v>
      </c>
      <c r="G60" s="10" t="s">
        <v>489</v>
      </c>
      <c r="H60" s="10" t="s">
        <v>198</v>
      </c>
      <c r="I60" s="10" t="s">
        <v>490</v>
      </c>
      <c r="J60" s="10" t="s">
        <v>491</v>
      </c>
      <c r="K60" s="10" t="s">
        <v>492</v>
      </c>
      <c r="L60" s="10"/>
      <c r="M60" s="10"/>
      <c r="N60" s="10"/>
      <c r="O60" s="10"/>
      <c r="P60" s="10"/>
      <c r="Q60" s="10"/>
      <c r="R60" s="10"/>
      <c r="S60" s="10"/>
      <c r="T60" s="10"/>
    </row>
    <row r="61" spans="1:20" ht="140.25" x14ac:dyDescent="0.2">
      <c r="A61" s="10">
        <v>73</v>
      </c>
      <c r="B61" s="10" t="s">
        <v>96</v>
      </c>
      <c r="C61" s="134">
        <v>41461</v>
      </c>
      <c r="D61" s="10" t="s">
        <v>323</v>
      </c>
      <c r="E61" s="10">
        <v>110168</v>
      </c>
      <c r="F61" s="10" t="s">
        <v>506</v>
      </c>
      <c r="G61" s="10" t="s">
        <v>507</v>
      </c>
      <c r="H61" s="10" t="s">
        <v>198</v>
      </c>
      <c r="I61" s="10" t="s">
        <v>508</v>
      </c>
      <c r="J61" s="10" t="s">
        <v>501</v>
      </c>
      <c r="K61" s="10" t="s">
        <v>509</v>
      </c>
      <c r="L61" s="10"/>
      <c r="M61" s="10"/>
      <c r="N61" s="10"/>
      <c r="O61" s="10"/>
      <c r="P61" s="10"/>
      <c r="Q61" s="10"/>
      <c r="R61" s="10"/>
      <c r="S61" s="10"/>
      <c r="T61" s="10"/>
    </row>
    <row r="62" spans="1:20" ht="51" x14ac:dyDescent="0.2">
      <c r="A62">
        <v>79</v>
      </c>
      <c r="B62" t="s">
        <v>112</v>
      </c>
      <c r="C62" s="53">
        <v>41616</v>
      </c>
      <c r="D62" t="s">
        <v>365</v>
      </c>
      <c r="E62" t="s">
        <v>496</v>
      </c>
      <c r="F62" t="s">
        <v>737</v>
      </c>
      <c r="G62" t="s">
        <v>738</v>
      </c>
      <c r="H62" t="s">
        <v>202</v>
      </c>
    </row>
    <row r="63" spans="1:20" ht="127.5" x14ac:dyDescent="0.2">
      <c r="A63">
        <v>94</v>
      </c>
      <c r="B63" t="s">
        <v>137</v>
      </c>
      <c r="C63" t="s">
        <v>739</v>
      </c>
      <c r="D63" t="s">
        <v>740</v>
      </c>
      <c r="E63">
        <v>121416</v>
      </c>
      <c r="F63" t="s">
        <v>273</v>
      </c>
      <c r="G63" t="s">
        <v>741</v>
      </c>
      <c r="H63" t="s">
        <v>534</v>
      </c>
    </row>
    <row r="64" spans="1:20" ht="25.5" x14ac:dyDescent="0.2">
      <c r="A64">
        <v>96</v>
      </c>
      <c r="B64" t="s">
        <v>139</v>
      </c>
      <c r="C64" s="34" t="s">
        <v>140</v>
      </c>
      <c r="D64" t="s">
        <v>145</v>
      </c>
      <c r="E64">
        <v>130756</v>
      </c>
      <c r="F64" t="s">
        <v>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heetViews>
  <sheetFormatPr defaultColWidth="17.140625" defaultRowHeight="12.75" customHeight="1" x14ac:dyDescent="0.2"/>
  <cols>
    <col min="4" max="4" width="51.7109375" customWidth="1"/>
  </cols>
  <sheetData>
    <row r="1" spans="1:20" ht="12.75" customHeight="1" x14ac:dyDescent="0.2">
      <c r="A1" s="64"/>
      <c r="B1" s="64" t="s">
        <v>1</v>
      </c>
      <c r="C1" s="64" t="s">
        <v>2</v>
      </c>
      <c r="D1" s="64" t="s">
        <v>478</v>
      </c>
      <c r="E1" s="64" t="s">
        <v>479</v>
      </c>
      <c r="F1" s="64" t="s">
        <v>480</v>
      </c>
      <c r="G1" s="64" t="s">
        <v>481</v>
      </c>
      <c r="H1" s="64" t="s">
        <v>482</v>
      </c>
      <c r="I1" s="64" t="s">
        <v>259</v>
      </c>
      <c r="J1" s="64"/>
      <c r="K1" s="64"/>
      <c r="L1" s="64"/>
    </row>
    <row r="2" spans="1:20" ht="12.75" customHeight="1" x14ac:dyDescent="0.2">
      <c r="A2" s="37">
        <v>6</v>
      </c>
      <c r="B2" s="37" t="s">
        <v>11</v>
      </c>
      <c r="C2" s="112">
        <v>41031</v>
      </c>
      <c r="D2" s="37" t="s">
        <v>742</v>
      </c>
      <c r="E2" s="37" t="s">
        <v>703</v>
      </c>
      <c r="F2" s="37" t="s">
        <v>264</v>
      </c>
      <c r="G2" s="37" t="s">
        <v>743</v>
      </c>
      <c r="H2" s="37" t="s">
        <v>202</v>
      </c>
      <c r="I2" s="37" t="s">
        <v>744</v>
      </c>
      <c r="J2" s="37"/>
      <c r="K2" s="37"/>
      <c r="L2" s="37"/>
      <c r="M2" s="37"/>
      <c r="N2" s="37"/>
      <c r="O2" s="37"/>
      <c r="P2" s="37"/>
      <c r="Q2" s="37"/>
      <c r="R2" s="37"/>
      <c r="S2" s="37"/>
      <c r="T2" s="37"/>
    </row>
    <row r="3" spans="1:20" ht="12.75" customHeight="1" x14ac:dyDescent="0.2">
      <c r="A3" s="37">
        <v>7</v>
      </c>
      <c r="B3" s="37" t="s">
        <v>13</v>
      </c>
      <c r="C3" s="112">
        <v>41031</v>
      </c>
      <c r="D3" s="37" t="s">
        <v>745</v>
      </c>
      <c r="E3" s="37" t="s">
        <v>746</v>
      </c>
      <c r="F3" s="37" t="s">
        <v>636</v>
      </c>
      <c r="G3" s="37" t="s">
        <v>747</v>
      </c>
      <c r="H3" s="37" t="s">
        <v>202</v>
      </c>
      <c r="I3" s="37" t="s">
        <v>748</v>
      </c>
      <c r="J3" s="37"/>
      <c r="K3" s="37"/>
      <c r="L3" s="37"/>
      <c r="M3" s="37"/>
      <c r="N3" s="37"/>
      <c r="O3" s="37"/>
      <c r="P3" s="37"/>
      <c r="Q3" s="37"/>
      <c r="R3" s="37"/>
      <c r="S3" s="37"/>
      <c r="T3" s="37"/>
    </row>
    <row r="4" spans="1:20" ht="12.75" customHeight="1" x14ac:dyDescent="0.2">
      <c r="A4" s="37">
        <v>8</v>
      </c>
      <c r="B4" s="37" t="s">
        <v>14</v>
      </c>
      <c r="C4" s="112">
        <v>41031</v>
      </c>
      <c r="D4" s="37" t="s">
        <v>749</v>
      </c>
      <c r="E4" s="37" t="s">
        <v>703</v>
      </c>
      <c r="F4" s="37" t="s">
        <v>636</v>
      </c>
      <c r="G4" s="37" t="s">
        <v>750</v>
      </c>
      <c r="H4" s="37" t="s">
        <v>202</v>
      </c>
      <c r="I4" s="37" t="s">
        <v>748</v>
      </c>
      <c r="J4" s="37"/>
      <c r="K4" s="37"/>
      <c r="L4" s="37"/>
      <c r="M4" s="37"/>
      <c r="N4" s="37"/>
      <c r="O4" s="37"/>
      <c r="P4" s="37"/>
      <c r="Q4" s="37"/>
      <c r="R4" s="37"/>
      <c r="S4" s="37"/>
      <c r="T4" s="37"/>
    </row>
    <row r="5" spans="1:20" ht="12.75" customHeight="1" x14ac:dyDescent="0.2">
      <c r="A5" s="37">
        <v>26</v>
      </c>
      <c r="B5" s="37" t="s">
        <v>33</v>
      </c>
      <c r="C5" s="37" t="s">
        <v>31</v>
      </c>
      <c r="D5" s="37" t="s">
        <v>751</v>
      </c>
      <c r="E5" s="37" t="s">
        <v>752</v>
      </c>
      <c r="F5" s="37" t="s">
        <v>753</v>
      </c>
      <c r="G5" s="37"/>
      <c r="H5" s="37" t="s">
        <v>202</v>
      </c>
      <c r="I5" s="37"/>
      <c r="J5" s="37" t="s">
        <v>754</v>
      </c>
      <c r="K5" s="37"/>
      <c r="L5" s="37"/>
      <c r="M5" s="37"/>
      <c r="N5" s="37"/>
      <c r="O5" s="37"/>
      <c r="P5" s="37"/>
      <c r="Q5" s="37"/>
      <c r="R5" s="37"/>
      <c r="S5" s="37"/>
      <c r="T5" s="37"/>
    </row>
    <row r="6" spans="1:20" ht="12.75" customHeight="1" x14ac:dyDescent="0.2">
      <c r="A6" s="37">
        <v>27</v>
      </c>
      <c r="B6" s="37" t="s">
        <v>34</v>
      </c>
      <c r="C6" s="37" t="s">
        <v>35</v>
      </c>
      <c r="D6" s="37" t="s">
        <v>755</v>
      </c>
      <c r="E6" s="37"/>
      <c r="F6" s="37" t="s">
        <v>756</v>
      </c>
      <c r="G6" s="37"/>
      <c r="H6" s="37" t="s">
        <v>202</v>
      </c>
      <c r="I6" s="37" t="s">
        <v>757</v>
      </c>
      <c r="J6" s="37"/>
      <c r="K6" s="37"/>
      <c r="L6" s="37"/>
      <c r="M6" s="37"/>
      <c r="N6" s="37"/>
      <c r="O6" s="37"/>
      <c r="P6" s="37"/>
      <c r="Q6" s="37"/>
      <c r="R6" s="37"/>
      <c r="S6" s="37"/>
      <c r="T6" s="37"/>
    </row>
    <row r="7" spans="1:20" ht="12.75" customHeight="1" x14ac:dyDescent="0.2">
      <c r="A7" s="37">
        <v>28</v>
      </c>
      <c r="B7" s="37" t="s">
        <v>36</v>
      </c>
      <c r="C7" s="37" t="s">
        <v>35</v>
      </c>
      <c r="D7" s="37" t="s">
        <v>758</v>
      </c>
      <c r="E7" s="37" t="s">
        <v>759</v>
      </c>
      <c r="F7" s="37" t="s">
        <v>753</v>
      </c>
      <c r="G7" s="37"/>
      <c r="H7" s="37" t="s">
        <v>202</v>
      </c>
      <c r="I7" s="37" t="s">
        <v>760</v>
      </c>
      <c r="J7" s="37" t="s">
        <v>761</v>
      </c>
      <c r="K7" s="37"/>
      <c r="L7" s="37"/>
      <c r="M7" s="37"/>
      <c r="N7" s="37"/>
      <c r="O7" s="37"/>
      <c r="P7" s="37"/>
      <c r="Q7" s="37"/>
      <c r="R7" s="37"/>
      <c r="S7" s="37"/>
      <c r="T7" s="37"/>
    </row>
    <row r="8" spans="1:20" ht="12.75" customHeight="1" x14ac:dyDescent="0.2">
      <c r="A8" s="37">
        <v>47</v>
      </c>
      <c r="B8" s="37" t="s">
        <v>58</v>
      </c>
      <c r="C8" s="37" t="s">
        <v>59</v>
      </c>
      <c r="D8" s="37" t="s">
        <v>762</v>
      </c>
      <c r="E8" s="37" t="s">
        <v>763</v>
      </c>
      <c r="F8" s="37" t="s">
        <v>278</v>
      </c>
      <c r="G8" s="37" t="s">
        <v>764</v>
      </c>
      <c r="H8" s="37" t="s">
        <v>198</v>
      </c>
      <c r="I8" s="37" t="s">
        <v>765</v>
      </c>
      <c r="J8" s="37"/>
      <c r="K8" s="37"/>
      <c r="L8" s="37"/>
      <c r="M8" s="37"/>
      <c r="N8" s="37"/>
      <c r="O8" s="37"/>
      <c r="P8" s="37"/>
      <c r="Q8" s="37"/>
      <c r="R8" s="37"/>
      <c r="S8" s="37"/>
      <c r="T8" s="37"/>
    </row>
    <row r="9" spans="1:20" ht="12.75" customHeight="1" x14ac:dyDescent="0.2">
      <c r="A9" s="37">
        <v>57</v>
      </c>
      <c r="B9" s="37" t="s">
        <v>73</v>
      </c>
      <c r="C9" s="112">
        <v>41216</v>
      </c>
      <c r="D9" s="37" t="s">
        <v>766</v>
      </c>
      <c r="E9" s="37" t="s">
        <v>703</v>
      </c>
      <c r="F9" s="37" t="s">
        <v>670</v>
      </c>
      <c r="G9" s="37"/>
      <c r="H9" s="37"/>
      <c r="I9" s="37" t="s">
        <v>767</v>
      </c>
      <c r="J9" s="37"/>
      <c r="K9" s="37"/>
      <c r="L9" s="37"/>
      <c r="M9" s="37"/>
      <c r="N9" s="37"/>
      <c r="O9" s="37"/>
      <c r="P9" s="37"/>
      <c r="Q9" s="37"/>
      <c r="R9" s="37"/>
      <c r="S9" s="37"/>
      <c r="T9" s="3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pane ySplit="1" topLeftCell="A2" activePane="bottomLeft" state="frozen"/>
      <selection pane="bottomLeft" activeCell="A2" sqref="A2"/>
    </sheetView>
  </sheetViews>
  <sheetFormatPr defaultColWidth="17.140625" defaultRowHeight="12.75" customHeight="1" x14ac:dyDescent="0.2"/>
  <cols>
    <col min="4" max="4" width="51.85546875" customWidth="1"/>
  </cols>
  <sheetData>
    <row r="1" spans="1:12" ht="12.75" customHeight="1" x14ac:dyDescent="0.2">
      <c r="A1" s="64" t="s">
        <v>0</v>
      </c>
      <c r="B1" s="64" t="s">
        <v>1</v>
      </c>
      <c r="C1" s="64" t="s">
        <v>2</v>
      </c>
      <c r="D1" s="64" t="s">
        <v>478</v>
      </c>
      <c r="E1" s="64" t="s">
        <v>479</v>
      </c>
      <c r="F1" s="64" t="s">
        <v>480</v>
      </c>
      <c r="G1" s="64" t="s">
        <v>481</v>
      </c>
      <c r="H1" s="64" t="s">
        <v>482</v>
      </c>
      <c r="I1" s="64" t="s">
        <v>259</v>
      </c>
      <c r="J1" s="64"/>
      <c r="K1" s="64"/>
      <c r="L1" s="64"/>
    </row>
    <row r="2" spans="1:12" ht="12.75" customHeight="1" x14ac:dyDescent="0.2">
      <c r="A2">
        <v>46</v>
      </c>
      <c r="B2" t="s">
        <v>57</v>
      </c>
      <c r="C2" t="s">
        <v>56</v>
      </c>
      <c r="D2" t="s">
        <v>768</v>
      </c>
      <c r="F2" t="s">
        <v>278</v>
      </c>
      <c r="H2" t="s">
        <v>198</v>
      </c>
    </row>
    <row r="3" spans="1:12" ht="12.75" customHeight="1" x14ac:dyDescent="0.2">
      <c r="A3">
        <v>48</v>
      </c>
      <c r="B3" t="s">
        <v>60</v>
      </c>
      <c r="C3" t="s">
        <v>59</v>
      </c>
      <c r="D3" t="s">
        <v>310</v>
      </c>
      <c r="F3" t="s">
        <v>769</v>
      </c>
      <c r="G3" t="s">
        <v>658</v>
      </c>
      <c r="H3" t="s">
        <v>198</v>
      </c>
    </row>
    <row r="4" spans="1:12" ht="12.75" customHeight="1" x14ac:dyDescent="0.2">
      <c r="A4">
        <v>50</v>
      </c>
      <c r="B4" t="s">
        <v>63</v>
      </c>
      <c r="C4" t="s">
        <v>64</v>
      </c>
      <c r="D4" t="s">
        <v>770</v>
      </c>
      <c r="F4" t="s">
        <v>497</v>
      </c>
      <c r="H4" t="s">
        <v>202</v>
      </c>
    </row>
    <row r="5" spans="1:12" ht="12.75" customHeight="1" x14ac:dyDescent="0.2">
      <c r="A5">
        <v>59</v>
      </c>
      <c r="B5" t="s">
        <v>75</v>
      </c>
      <c r="D5" t="s">
        <v>771</v>
      </c>
      <c r="I5" t="s">
        <v>772</v>
      </c>
    </row>
    <row r="6" spans="1:12" ht="12.75" customHeight="1" x14ac:dyDescent="0.2">
      <c r="A6">
        <v>11</v>
      </c>
      <c r="B6" t="s">
        <v>18</v>
      </c>
      <c r="C6" t="s">
        <v>19</v>
      </c>
      <c r="D6" t="s">
        <v>773</v>
      </c>
      <c r="E6">
        <v>94643</v>
      </c>
      <c r="F6" t="s">
        <v>564</v>
      </c>
      <c r="G6" t="s">
        <v>774</v>
      </c>
      <c r="H6" t="s">
        <v>486</v>
      </c>
      <c r="I6" t="s">
        <v>775</v>
      </c>
      <c r="J6" t="s">
        <v>776</v>
      </c>
    </row>
    <row r="7" spans="1:12" ht="12.75" customHeight="1" x14ac:dyDescent="0.2">
      <c r="A7">
        <v>34</v>
      </c>
      <c r="B7" t="s">
        <v>41</v>
      </c>
      <c r="C7" s="53">
        <v>41580</v>
      </c>
      <c r="D7" t="s">
        <v>777</v>
      </c>
      <c r="E7" t="s">
        <v>703</v>
      </c>
      <c r="F7" t="s">
        <v>629</v>
      </c>
      <c r="G7" t="s">
        <v>778</v>
      </c>
      <c r="H7" t="s">
        <v>198</v>
      </c>
    </row>
    <row r="8" spans="1:12" ht="12.75" customHeight="1" x14ac:dyDescent="0.2">
      <c r="A8">
        <v>40</v>
      </c>
      <c r="B8" t="s">
        <v>50</v>
      </c>
      <c r="C8" t="s">
        <v>49</v>
      </c>
      <c r="D8" t="s">
        <v>779</v>
      </c>
      <c r="F8" t="s">
        <v>780</v>
      </c>
      <c r="I8" t="s">
        <v>781</v>
      </c>
    </row>
    <row r="9" spans="1:12" ht="12.75" customHeight="1" x14ac:dyDescent="0.2">
      <c r="A9">
        <v>69</v>
      </c>
      <c r="B9" t="s">
        <v>91</v>
      </c>
      <c r="C9" t="s">
        <v>90</v>
      </c>
      <c r="D9" t="s">
        <v>782</v>
      </c>
      <c r="F9" t="s">
        <v>278</v>
      </c>
      <c r="H9" t="s">
        <v>202</v>
      </c>
    </row>
    <row r="10" spans="1:12" ht="12.75" customHeight="1" x14ac:dyDescent="0.2">
      <c r="A10">
        <v>88</v>
      </c>
      <c r="B10" t="s">
        <v>783</v>
      </c>
      <c r="C10" s="34" t="s">
        <v>125</v>
      </c>
      <c r="D10" t="s">
        <v>784</v>
      </c>
      <c r="E10" t="s">
        <v>496</v>
      </c>
      <c r="F10" t="s">
        <v>555</v>
      </c>
      <c r="G10" t="s">
        <v>785</v>
      </c>
      <c r="H10" t="s">
        <v>690</v>
      </c>
      <c r="I10" t="s">
        <v>785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42"/>
  <sheetViews>
    <sheetView workbookViewId="0"/>
  </sheetViews>
  <sheetFormatPr defaultColWidth="17.140625" defaultRowHeight="12.75" customHeight="1" x14ac:dyDescent="0.2"/>
  <cols>
    <col min="1" max="1" width="5" customWidth="1"/>
    <col min="2" max="2" width="38.5703125" customWidth="1"/>
    <col min="3" max="3" width="87" customWidth="1"/>
  </cols>
  <sheetData>
    <row r="1" spans="1:6" x14ac:dyDescent="0.2">
      <c r="A1" s="33" t="s">
        <v>255</v>
      </c>
      <c r="B1" s="33" t="s">
        <v>786</v>
      </c>
      <c r="C1" s="33" t="s">
        <v>787</v>
      </c>
      <c r="D1" s="33" t="s">
        <v>258</v>
      </c>
      <c r="E1" s="33" t="s">
        <v>788</v>
      </c>
      <c r="F1" s="70"/>
    </row>
    <row r="2" spans="1:6" ht="51" hidden="1" x14ac:dyDescent="0.2">
      <c r="A2" s="2">
        <v>1</v>
      </c>
      <c r="B2" s="2" t="s">
        <v>789</v>
      </c>
      <c r="C2" s="2" t="s">
        <v>359</v>
      </c>
      <c r="D2" s="2" t="s">
        <v>268</v>
      </c>
      <c r="E2" s="2" t="s">
        <v>790</v>
      </c>
      <c r="F2" s="70"/>
    </row>
    <row r="3" spans="1:6" ht="25.5" hidden="1" x14ac:dyDescent="0.2">
      <c r="A3" s="2">
        <v>2</v>
      </c>
      <c r="B3" s="2" t="s">
        <v>791</v>
      </c>
      <c r="C3" s="2" t="s">
        <v>373</v>
      </c>
      <c r="D3" s="2" t="s">
        <v>268</v>
      </c>
      <c r="E3" s="2" t="s">
        <v>790</v>
      </c>
      <c r="F3" s="70"/>
    </row>
    <row r="4" spans="1:6" ht="38.25" hidden="1" x14ac:dyDescent="0.2">
      <c r="A4" s="2">
        <v>3</v>
      </c>
      <c r="B4" s="2" t="s">
        <v>792</v>
      </c>
      <c r="C4" s="2" t="s">
        <v>793</v>
      </c>
      <c r="D4" s="2" t="s">
        <v>268</v>
      </c>
      <c r="E4" s="2" t="s">
        <v>794</v>
      </c>
      <c r="F4" s="70"/>
    </row>
    <row r="5" spans="1:6" ht="63.75" hidden="1" x14ac:dyDescent="0.2">
      <c r="A5" s="2">
        <v>4</v>
      </c>
      <c r="B5" s="2" t="s">
        <v>795</v>
      </c>
      <c r="C5" s="2" t="s">
        <v>796</v>
      </c>
      <c r="D5" s="2" t="s">
        <v>268</v>
      </c>
      <c r="E5" s="2" t="s">
        <v>794</v>
      </c>
      <c r="F5" s="70"/>
    </row>
    <row r="6" spans="1:6" ht="25.5" x14ac:dyDescent="0.2">
      <c r="A6" s="2">
        <v>12</v>
      </c>
      <c r="B6" s="2" t="s">
        <v>21</v>
      </c>
      <c r="C6" s="2" t="s">
        <v>402</v>
      </c>
      <c r="D6" s="2" t="s">
        <v>268</v>
      </c>
      <c r="E6" s="2" t="s">
        <v>797</v>
      </c>
      <c r="F6" s="70"/>
    </row>
    <row r="7" spans="1:6" hidden="1" x14ac:dyDescent="0.2">
      <c r="A7" s="36">
        <v>13</v>
      </c>
      <c r="B7" s="36" t="s">
        <v>22</v>
      </c>
      <c r="C7" s="36" t="s">
        <v>403</v>
      </c>
      <c r="D7" s="36" t="s">
        <v>273</v>
      </c>
      <c r="E7" s="2" t="s">
        <v>794</v>
      </c>
      <c r="F7" s="70"/>
    </row>
    <row r="8" spans="1:6" hidden="1" x14ac:dyDescent="0.2">
      <c r="A8" s="97">
        <v>15</v>
      </c>
      <c r="B8" s="97" t="s">
        <v>798</v>
      </c>
      <c r="C8" s="97" t="s">
        <v>404</v>
      </c>
      <c r="D8" s="97" t="s">
        <v>268</v>
      </c>
      <c r="E8" s="2"/>
      <c r="F8" s="70"/>
    </row>
    <row r="9" spans="1:6" x14ac:dyDescent="0.2">
      <c r="A9" s="2">
        <v>16</v>
      </c>
      <c r="B9" s="2" t="s">
        <v>25</v>
      </c>
      <c r="C9" s="2" t="s">
        <v>452</v>
      </c>
      <c r="D9" s="2" t="s">
        <v>268</v>
      </c>
      <c r="E9" s="2" t="s">
        <v>797</v>
      </c>
      <c r="F9" s="70"/>
    </row>
    <row r="10" spans="1:6" hidden="1" x14ac:dyDescent="0.2">
      <c r="A10" s="2">
        <v>20</v>
      </c>
      <c r="B10" s="2" t="s">
        <v>27</v>
      </c>
      <c r="C10" s="2" t="s">
        <v>799</v>
      </c>
      <c r="D10" s="2" t="s">
        <v>268</v>
      </c>
      <c r="E10" s="2" t="s">
        <v>794</v>
      </c>
      <c r="F10" s="70"/>
    </row>
    <row r="11" spans="1:6" hidden="1" x14ac:dyDescent="0.2">
      <c r="A11" s="97">
        <v>23</v>
      </c>
      <c r="B11" s="97" t="s">
        <v>406</v>
      </c>
      <c r="C11" s="97" t="s">
        <v>800</v>
      </c>
      <c r="D11" s="97" t="s">
        <v>408</v>
      </c>
      <c r="E11" s="2"/>
      <c r="F11" s="70"/>
    </row>
    <row r="12" spans="1:6" ht="127.5" x14ac:dyDescent="0.2">
      <c r="A12" s="2">
        <v>24</v>
      </c>
      <c r="B12" s="2" t="s">
        <v>801</v>
      </c>
      <c r="C12" s="2" t="s">
        <v>379</v>
      </c>
      <c r="D12" s="2" t="s">
        <v>263</v>
      </c>
      <c r="E12" s="2" t="s">
        <v>797</v>
      </c>
      <c r="F12" s="70"/>
    </row>
    <row r="13" spans="1:6" ht="63.75" x14ac:dyDescent="0.2">
      <c r="A13" s="2">
        <v>25</v>
      </c>
      <c r="B13" s="2" t="s">
        <v>802</v>
      </c>
      <c r="C13" s="2" t="s">
        <v>454</v>
      </c>
      <c r="D13" s="2" t="s">
        <v>268</v>
      </c>
      <c r="E13" s="2" t="s">
        <v>790</v>
      </c>
      <c r="F13" s="70"/>
    </row>
    <row r="14" spans="1:6" ht="25.5" hidden="1" x14ac:dyDescent="0.2">
      <c r="A14" s="27">
        <v>30</v>
      </c>
      <c r="B14" s="27" t="s">
        <v>803</v>
      </c>
      <c r="C14" s="27" t="s">
        <v>409</v>
      </c>
      <c r="D14" s="27" t="s">
        <v>268</v>
      </c>
      <c r="E14" s="2" t="s">
        <v>270</v>
      </c>
      <c r="F14" s="70"/>
    </row>
    <row r="15" spans="1:6" hidden="1" x14ac:dyDescent="0.2">
      <c r="A15" s="97">
        <v>31</v>
      </c>
      <c r="B15" s="97" t="s">
        <v>804</v>
      </c>
      <c r="C15" s="97" t="s">
        <v>410</v>
      </c>
      <c r="D15" s="97" t="s">
        <v>273</v>
      </c>
      <c r="E15" s="2" t="s">
        <v>790</v>
      </c>
      <c r="F15" s="70"/>
    </row>
    <row r="16" spans="1:6" ht="51" hidden="1" x14ac:dyDescent="0.2">
      <c r="A16" s="2">
        <v>35</v>
      </c>
      <c r="B16" s="2" t="s">
        <v>805</v>
      </c>
      <c r="C16" s="2" t="s">
        <v>318</v>
      </c>
      <c r="D16" s="2" t="s">
        <v>268</v>
      </c>
      <c r="E16" s="2" t="s">
        <v>794</v>
      </c>
      <c r="F16" s="70"/>
    </row>
    <row r="17" spans="1:6" ht="63.75" hidden="1" x14ac:dyDescent="0.2">
      <c r="A17" s="2">
        <v>36</v>
      </c>
      <c r="B17" s="2" t="s">
        <v>43</v>
      </c>
      <c r="C17" s="2" t="s">
        <v>262</v>
      </c>
      <c r="D17" s="2" t="s">
        <v>263</v>
      </c>
      <c r="E17" s="2" t="s">
        <v>790</v>
      </c>
      <c r="F17" s="70"/>
    </row>
    <row r="18" spans="1:6" ht="140.25" hidden="1" x14ac:dyDescent="0.2">
      <c r="A18" s="27">
        <v>37</v>
      </c>
      <c r="B18" s="27" t="s">
        <v>806</v>
      </c>
      <c r="C18" s="27" t="s">
        <v>350</v>
      </c>
      <c r="D18" s="27" t="s">
        <v>268</v>
      </c>
      <c r="E18" s="2" t="s">
        <v>790</v>
      </c>
      <c r="F18" s="70"/>
    </row>
    <row r="19" spans="1:6" ht="25.5" hidden="1" x14ac:dyDescent="0.2">
      <c r="A19" s="97">
        <v>38</v>
      </c>
      <c r="B19" s="97" t="s">
        <v>47</v>
      </c>
      <c r="C19" s="97" t="s">
        <v>411</v>
      </c>
      <c r="D19" s="97" t="s">
        <v>315</v>
      </c>
      <c r="E19" s="2" t="s">
        <v>426</v>
      </c>
      <c r="F19" s="70"/>
    </row>
    <row r="20" spans="1:6" ht="25.5" hidden="1" x14ac:dyDescent="0.2">
      <c r="A20" s="2">
        <v>39</v>
      </c>
      <c r="B20" s="2" t="s">
        <v>807</v>
      </c>
      <c r="C20" s="2" t="s">
        <v>380</v>
      </c>
      <c r="D20" s="2" t="s">
        <v>268</v>
      </c>
      <c r="E20" s="2" t="s">
        <v>794</v>
      </c>
      <c r="F20" s="70"/>
    </row>
    <row r="21" spans="1:6" ht="25.5" hidden="1" x14ac:dyDescent="0.2">
      <c r="A21" s="27">
        <v>42</v>
      </c>
      <c r="B21" s="27" t="s">
        <v>808</v>
      </c>
      <c r="C21" s="27" t="s">
        <v>319</v>
      </c>
      <c r="D21" s="27" t="s">
        <v>268</v>
      </c>
      <c r="E21" s="2" t="s">
        <v>790</v>
      </c>
      <c r="F21" s="70"/>
    </row>
    <row r="22" spans="1:6" x14ac:dyDescent="0.2">
      <c r="A22" s="27">
        <v>45</v>
      </c>
      <c r="B22" s="27" t="s">
        <v>809</v>
      </c>
      <c r="C22" s="27" t="s">
        <v>267</v>
      </c>
      <c r="D22" s="27" t="s">
        <v>268</v>
      </c>
      <c r="E22" s="2" t="s">
        <v>810</v>
      </c>
      <c r="F22" s="70"/>
    </row>
    <row r="23" spans="1:6" ht="25.5" x14ac:dyDescent="0.2">
      <c r="A23" s="2">
        <v>48</v>
      </c>
      <c r="B23" s="2" t="s">
        <v>107</v>
      </c>
      <c r="C23" s="2" t="s">
        <v>328</v>
      </c>
      <c r="D23" s="2" t="s">
        <v>268</v>
      </c>
      <c r="E23" s="2" t="s">
        <v>790</v>
      </c>
      <c r="F23" s="70"/>
    </row>
    <row r="24" spans="1:6" ht="38.25" hidden="1" x14ac:dyDescent="0.2">
      <c r="A24" s="2">
        <v>51</v>
      </c>
      <c r="B24" s="2" t="s">
        <v>811</v>
      </c>
      <c r="C24" s="2" t="s">
        <v>363</v>
      </c>
      <c r="D24" s="2" t="s">
        <v>268</v>
      </c>
      <c r="E24" s="2" t="s">
        <v>790</v>
      </c>
      <c r="F24" s="70"/>
    </row>
    <row r="25" spans="1:6" ht="51" hidden="1" x14ac:dyDescent="0.2">
      <c r="A25" s="97">
        <v>52</v>
      </c>
      <c r="B25" s="97" t="s">
        <v>812</v>
      </c>
      <c r="C25" s="97" t="s">
        <v>412</v>
      </c>
      <c r="D25" s="97" t="s">
        <v>268</v>
      </c>
      <c r="E25" s="2"/>
      <c r="F25" s="70"/>
    </row>
    <row r="26" spans="1:6" hidden="1" x14ac:dyDescent="0.2">
      <c r="A26" s="97">
        <v>53</v>
      </c>
      <c r="B26" s="97" t="s">
        <v>813</v>
      </c>
      <c r="C26" s="97" t="s">
        <v>413</v>
      </c>
      <c r="D26" s="97" t="s">
        <v>268</v>
      </c>
      <c r="E26" s="2"/>
      <c r="F26" s="70"/>
    </row>
    <row r="27" spans="1:6" ht="140.25" x14ac:dyDescent="0.2">
      <c r="A27" s="27">
        <v>55</v>
      </c>
      <c r="B27" s="27" t="s">
        <v>814</v>
      </c>
      <c r="C27" s="27" t="s">
        <v>815</v>
      </c>
      <c r="D27" s="27" t="s">
        <v>268</v>
      </c>
      <c r="E27" s="2" t="s">
        <v>790</v>
      </c>
      <c r="F27" s="70"/>
    </row>
    <row r="28" spans="1:6" ht="38.25" hidden="1" x14ac:dyDescent="0.2">
      <c r="A28" s="97">
        <v>56</v>
      </c>
      <c r="B28" s="97" t="s">
        <v>816</v>
      </c>
      <c r="C28" s="97" t="s">
        <v>415</v>
      </c>
      <c r="D28" s="97" t="s">
        <v>408</v>
      </c>
      <c r="E28" s="2"/>
      <c r="F28" s="70"/>
    </row>
    <row r="29" spans="1:6" hidden="1" x14ac:dyDescent="0.2">
      <c r="A29" s="97">
        <v>58</v>
      </c>
      <c r="B29" s="97" t="s">
        <v>817</v>
      </c>
      <c r="C29" s="97" t="s">
        <v>416</v>
      </c>
      <c r="D29" s="97" t="s">
        <v>268</v>
      </c>
      <c r="E29" s="2"/>
      <c r="F29" s="70"/>
    </row>
    <row r="30" spans="1:6" ht="38.25" hidden="1" x14ac:dyDescent="0.2">
      <c r="A30" s="2">
        <v>60</v>
      </c>
      <c r="B30" s="2" t="s">
        <v>76</v>
      </c>
      <c r="C30" s="2" t="s">
        <v>818</v>
      </c>
      <c r="D30" s="2" t="s">
        <v>263</v>
      </c>
      <c r="E30" s="2" t="s">
        <v>790</v>
      </c>
      <c r="F30" s="70"/>
    </row>
    <row r="31" spans="1:6" hidden="1" x14ac:dyDescent="0.2">
      <c r="A31" s="97">
        <v>64</v>
      </c>
      <c r="B31" s="97" t="s">
        <v>417</v>
      </c>
      <c r="C31" s="97"/>
      <c r="D31" s="97" t="s">
        <v>273</v>
      </c>
      <c r="E31" s="2"/>
      <c r="F31" s="70"/>
    </row>
    <row r="32" spans="1:6" x14ac:dyDescent="0.2">
      <c r="A32" s="2">
        <v>64</v>
      </c>
      <c r="B32" s="2" t="s">
        <v>819</v>
      </c>
      <c r="C32" s="2" t="s">
        <v>320</v>
      </c>
      <c r="D32" s="2" t="s">
        <v>268</v>
      </c>
      <c r="E32" s="2" t="s">
        <v>797</v>
      </c>
      <c r="F32" s="70"/>
    </row>
    <row r="33" spans="1:6" ht="38.25" hidden="1" x14ac:dyDescent="0.2">
      <c r="A33" s="2">
        <v>65</v>
      </c>
      <c r="B33" s="2" t="s">
        <v>820</v>
      </c>
      <c r="C33" s="2" t="s">
        <v>418</v>
      </c>
      <c r="D33" s="2" t="s">
        <v>268</v>
      </c>
      <c r="E33" s="2" t="s">
        <v>270</v>
      </c>
      <c r="F33" s="70"/>
    </row>
    <row r="34" spans="1:6" ht="25.5" hidden="1" x14ac:dyDescent="0.2">
      <c r="A34" s="97">
        <v>67</v>
      </c>
      <c r="B34" s="97" t="s">
        <v>821</v>
      </c>
      <c r="C34" s="97" t="s">
        <v>419</v>
      </c>
      <c r="D34" s="97" t="s">
        <v>268</v>
      </c>
      <c r="E34" s="2"/>
      <c r="F34" s="70"/>
    </row>
    <row r="35" spans="1:6" ht="25.5" hidden="1" x14ac:dyDescent="0.2">
      <c r="A35" s="97">
        <v>68</v>
      </c>
      <c r="B35" s="97" t="s">
        <v>822</v>
      </c>
      <c r="C35" s="97" t="s">
        <v>420</v>
      </c>
      <c r="D35" s="97" t="s">
        <v>268</v>
      </c>
      <c r="E35" s="2"/>
      <c r="F35" s="70"/>
    </row>
    <row r="36" spans="1:6" ht="25.5" hidden="1" x14ac:dyDescent="0.2">
      <c r="A36" s="97">
        <v>70</v>
      </c>
      <c r="B36" s="97" t="s">
        <v>823</v>
      </c>
      <c r="C36" s="97" t="s">
        <v>824</v>
      </c>
      <c r="D36" s="97" t="s">
        <v>268</v>
      </c>
      <c r="E36" s="2"/>
      <c r="F36" s="70"/>
    </row>
    <row r="37" spans="1:6" ht="25.5" x14ac:dyDescent="0.2">
      <c r="A37" s="2">
        <v>76</v>
      </c>
      <c r="B37" s="2" t="s">
        <v>825</v>
      </c>
      <c r="C37" s="2" t="s">
        <v>326</v>
      </c>
      <c r="D37" s="2" t="s">
        <v>273</v>
      </c>
      <c r="E37" s="2" t="s">
        <v>797</v>
      </c>
      <c r="F37" s="70"/>
    </row>
    <row r="38" spans="1:6" ht="25.5" hidden="1" x14ac:dyDescent="0.2">
      <c r="A38" s="2">
        <v>77</v>
      </c>
      <c r="B38" s="2" t="s">
        <v>826</v>
      </c>
      <c r="C38" s="2" t="s">
        <v>327</v>
      </c>
      <c r="D38" s="2" t="s">
        <v>268</v>
      </c>
      <c r="E38" s="2" t="s">
        <v>790</v>
      </c>
      <c r="F38" s="70"/>
    </row>
    <row r="39" spans="1:6" ht="38.25" hidden="1" x14ac:dyDescent="0.2">
      <c r="A39" s="2">
        <v>79</v>
      </c>
      <c r="B39" s="2" t="s">
        <v>827</v>
      </c>
      <c r="C39" s="2" t="s">
        <v>828</v>
      </c>
      <c r="D39" s="2" t="s">
        <v>268</v>
      </c>
      <c r="E39" s="2" t="s">
        <v>790</v>
      </c>
      <c r="F39" s="70"/>
    </row>
    <row r="40" spans="1:6" ht="25.5" x14ac:dyDescent="0.2">
      <c r="A40" s="2">
        <v>79</v>
      </c>
      <c r="B40" s="2" t="s">
        <v>111</v>
      </c>
      <c r="C40" s="2" t="s">
        <v>330</v>
      </c>
      <c r="D40" s="2" t="s">
        <v>268</v>
      </c>
      <c r="E40" s="2" t="s">
        <v>797</v>
      </c>
      <c r="F40" s="70"/>
    </row>
    <row r="41" spans="1:6" ht="25.5" hidden="1" x14ac:dyDescent="0.2">
      <c r="A41" s="2">
        <v>79</v>
      </c>
      <c r="B41" s="2" t="s">
        <v>112</v>
      </c>
      <c r="C41" s="2" t="s">
        <v>829</v>
      </c>
      <c r="D41" s="2" t="s">
        <v>268</v>
      </c>
      <c r="E41" s="2"/>
      <c r="F41" s="70"/>
    </row>
    <row r="42" spans="1:6" ht="25.5" hidden="1" x14ac:dyDescent="0.2">
      <c r="A42" s="2">
        <v>80</v>
      </c>
      <c r="B42" s="2" t="s">
        <v>830</v>
      </c>
      <c r="C42" s="2" t="s">
        <v>275</v>
      </c>
      <c r="D42" s="2" t="s">
        <v>268</v>
      </c>
      <c r="E42" s="2"/>
      <c r="F42" s="70"/>
    </row>
    <row r="43" spans="1:6" ht="25.5" hidden="1" x14ac:dyDescent="0.2">
      <c r="A43" s="97">
        <v>81</v>
      </c>
      <c r="B43" s="97" t="s">
        <v>831</v>
      </c>
      <c r="C43" s="97" t="s">
        <v>423</v>
      </c>
      <c r="D43" s="97" t="s">
        <v>268</v>
      </c>
      <c r="E43" s="2"/>
      <c r="F43" s="70"/>
    </row>
    <row r="44" spans="1:6" ht="38.25" hidden="1" x14ac:dyDescent="0.2">
      <c r="A44" s="2">
        <v>81</v>
      </c>
      <c r="B44" s="2" t="s">
        <v>832</v>
      </c>
      <c r="C44" s="2" t="s">
        <v>331</v>
      </c>
      <c r="D44" s="2" t="s">
        <v>268</v>
      </c>
      <c r="E44" s="2" t="s">
        <v>790</v>
      </c>
      <c r="F44" s="70"/>
    </row>
    <row r="45" spans="1:6" ht="63.75" hidden="1" x14ac:dyDescent="0.2">
      <c r="A45" s="2">
        <v>82</v>
      </c>
      <c r="B45" s="2" t="s">
        <v>833</v>
      </c>
      <c r="C45" s="2" t="s">
        <v>834</v>
      </c>
      <c r="D45" s="2" t="s">
        <v>268</v>
      </c>
      <c r="E45" s="2" t="s">
        <v>794</v>
      </c>
      <c r="F45" s="70"/>
    </row>
    <row r="46" spans="1:6" ht="25.5" hidden="1" x14ac:dyDescent="0.2">
      <c r="A46" s="2">
        <v>83</v>
      </c>
      <c r="B46" s="2" t="s">
        <v>120</v>
      </c>
      <c r="C46" s="2" t="s">
        <v>835</v>
      </c>
      <c r="D46" s="2" t="s">
        <v>268</v>
      </c>
      <c r="E46" s="2" t="s">
        <v>270</v>
      </c>
      <c r="F46" s="70"/>
    </row>
    <row r="47" spans="1:6" ht="51" hidden="1" x14ac:dyDescent="0.2">
      <c r="A47" s="2">
        <v>84</v>
      </c>
      <c r="B47" s="2" t="s">
        <v>121</v>
      </c>
      <c r="C47" s="2" t="s">
        <v>334</v>
      </c>
      <c r="D47" s="2" t="s">
        <v>268</v>
      </c>
      <c r="E47" s="2" t="s">
        <v>794</v>
      </c>
      <c r="F47" s="70"/>
    </row>
    <row r="48" spans="1:6" ht="51" x14ac:dyDescent="0.2">
      <c r="A48" s="2">
        <v>85</v>
      </c>
      <c r="B48" s="2" t="s">
        <v>122</v>
      </c>
      <c r="C48" s="2" t="s">
        <v>424</v>
      </c>
      <c r="D48" s="2" t="s">
        <v>268</v>
      </c>
      <c r="E48" s="2" t="s">
        <v>797</v>
      </c>
      <c r="F48" s="70"/>
    </row>
    <row r="49" spans="1:6" ht="38.25" hidden="1" x14ac:dyDescent="0.2">
      <c r="A49" s="2">
        <v>86</v>
      </c>
      <c r="B49" s="2" t="s">
        <v>123</v>
      </c>
      <c r="C49" s="2" t="s">
        <v>836</v>
      </c>
      <c r="D49" s="2" t="s">
        <v>268</v>
      </c>
      <c r="E49" s="2" t="s">
        <v>790</v>
      </c>
      <c r="F49" s="70"/>
    </row>
    <row r="50" spans="1:6" hidden="1" x14ac:dyDescent="0.2">
      <c r="A50" s="2">
        <v>96</v>
      </c>
      <c r="B50" s="2" t="s">
        <v>353</v>
      </c>
      <c r="C50" s="2" t="s">
        <v>800</v>
      </c>
      <c r="D50" s="2" t="s">
        <v>273</v>
      </c>
      <c r="E50" s="2" t="s">
        <v>270</v>
      </c>
      <c r="F50" s="70"/>
    </row>
    <row r="51" spans="1:6" ht="114.75" hidden="1" x14ac:dyDescent="0.2">
      <c r="A51" s="97" t="s">
        <v>432</v>
      </c>
      <c r="B51" s="97" t="s">
        <v>837</v>
      </c>
      <c r="C51" s="97" t="s">
        <v>433</v>
      </c>
      <c r="D51" s="97" t="s">
        <v>268</v>
      </c>
      <c r="E51" s="2"/>
      <c r="F51" s="70"/>
    </row>
    <row r="52" spans="1:6" ht="25.5" hidden="1" x14ac:dyDescent="0.2">
      <c r="A52" s="2" t="s">
        <v>84</v>
      </c>
      <c r="B52" s="2" t="s">
        <v>838</v>
      </c>
      <c r="C52" s="2" t="s">
        <v>839</v>
      </c>
      <c r="D52" s="2" t="s">
        <v>268</v>
      </c>
      <c r="E52" s="2" t="s">
        <v>790</v>
      </c>
      <c r="F52" s="70"/>
    </row>
    <row r="53" spans="1:6" hidden="1" x14ac:dyDescent="0.2">
      <c r="A53" s="97"/>
      <c r="B53" s="97" t="s">
        <v>440</v>
      </c>
      <c r="C53" s="97" t="s">
        <v>800</v>
      </c>
      <c r="D53" s="97" t="s">
        <v>268</v>
      </c>
      <c r="E53" s="2"/>
      <c r="F53" s="70"/>
    </row>
    <row r="54" spans="1:6" hidden="1" x14ac:dyDescent="0.2">
      <c r="A54" s="97"/>
      <c r="B54" s="97" t="s">
        <v>434</v>
      </c>
      <c r="C54" s="97" t="s">
        <v>800</v>
      </c>
      <c r="D54" s="97" t="s">
        <v>273</v>
      </c>
      <c r="E54" s="2"/>
      <c r="F54" s="70"/>
    </row>
    <row r="55" spans="1:6" ht="51" hidden="1" x14ac:dyDescent="0.2">
      <c r="A55" s="97"/>
      <c r="B55" s="97" t="s">
        <v>840</v>
      </c>
      <c r="C55" s="97" t="s">
        <v>841</v>
      </c>
      <c r="D55" s="97" t="s">
        <v>268</v>
      </c>
      <c r="E55" s="2"/>
      <c r="F55" s="70"/>
    </row>
    <row r="56" spans="1:6" hidden="1" x14ac:dyDescent="0.2">
      <c r="A56" s="97"/>
      <c r="B56" s="97" t="s">
        <v>447</v>
      </c>
      <c r="C56" s="97" t="s">
        <v>800</v>
      </c>
      <c r="D56" s="97" t="s">
        <v>268</v>
      </c>
      <c r="E56" s="2"/>
      <c r="F56" s="70"/>
    </row>
    <row r="57" spans="1:6" hidden="1" x14ac:dyDescent="0.2">
      <c r="A57" s="97"/>
      <c r="B57" s="97" t="s">
        <v>444</v>
      </c>
      <c r="C57" s="97" t="s">
        <v>800</v>
      </c>
      <c r="D57" s="97" t="s">
        <v>315</v>
      </c>
      <c r="E57" s="2"/>
      <c r="F57" s="70"/>
    </row>
    <row r="58" spans="1:6" hidden="1" x14ac:dyDescent="0.2">
      <c r="A58" s="97"/>
      <c r="B58" s="97" t="s">
        <v>442</v>
      </c>
      <c r="C58" s="97" t="s">
        <v>800</v>
      </c>
      <c r="D58" s="97" t="s">
        <v>268</v>
      </c>
      <c r="E58" s="2"/>
      <c r="F58" s="70"/>
    </row>
    <row r="59" spans="1:6" hidden="1" x14ac:dyDescent="0.2">
      <c r="A59" s="97"/>
      <c r="B59" s="97" t="s">
        <v>443</v>
      </c>
      <c r="C59" s="97" t="s">
        <v>800</v>
      </c>
      <c r="D59" s="97" t="s">
        <v>263</v>
      </c>
      <c r="E59" s="2"/>
      <c r="F59" s="70"/>
    </row>
    <row r="60" spans="1:6" hidden="1" x14ac:dyDescent="0.2">
      <c r="A60" s="97"/>
      <c r="B60" s="97" t="s">
        <v>446</v>
      </c>
      <c r="C60" s="97" t="s">
        <v>800</v>
      </c>
      <c r="D60" s="97" t="s">
        <v>315</v>
      </c>
      <c r="E60" s="2"/>
      <c r="F60" s="70"/>
    </row>
    <row r="61" spans="1:6" ht="51" hidden="1" x14ac:dyDescent="0.2">
      <c r="A61" s="97"/>
      <c r="B61" s="97" t="s">
        <v>842</v>
      </c>
      <c r="C61" s="97" t="s">
        <v>843</v>
      </c>
      <c r="D61" s="97" t="s">
        <v>268</v>
      </c>
      <c r="E61" s="2"/>
      <c r="F61" s="70"/>
    </row>
    <row r="62" spans="1:6" hidden="1" x14ac:dyDescent="0.2">
      <c r="A62" s="97"/>
      <c r="B62" s="97" t="s">
        <v>844</v>
      </c>
      <c r="C62" s="97" t="s">
        <v>800</v>
      </c>
      <c r="D62" s="97" t="s">
        <v>268</v>
      </c>
      <c r="E62" s="2"/>
      <c r="F62" s="70"/>
    </row>
    <row r="63" spans="1:6" x14ac:dyDescent="0.2">
      <c r="A63" s="2"/>
      <c r="B63" s="2" t="s">
        <v>436</v>
      </c>
      <c r="C63" s="2"/>
      <c r="D63" s="2" t="s">
        <v>268</v>
      </c>
      <c r="E63" s="2" t="s">
        <v>810</v>
      </c>
      <c r="F63" s="70"/>
    </row>
    <row r="64" spans="1:6" x14ac:dyDescent="0.2">
      <c r="A64" s="2"/>
      <c r="B64" s="2" t="s">
        <v>437</v>
      </c>
      <c r="C64" s="2"/>
      <c r="D64" s="2" t="s">
        <v>268</v>
      </c>
      <c r="E64" s="2" t="s">
        <v>810</v>
      </c>
      <c r="F64" s="70"/>
    </row>
    <row r="65" spans="1:6" x14ac:dyDescent="0.2">
      <c r="A65" s="2"/>
      <c r="B65" s="2" t="s">
        <v>439</v>
      </c>
      <c r="C65" s="2"/>
      <c r="D65" s="2" t="s">
        <v>268</v>
      </c>
      <c r="E65" s="2" t="s">
        <v>810</v>
      </c>
      <c r="F65" s="70"/>
    </row>
    <row r="66" spans="1:6" hidden="1" x14ac:dyDescent="0.2">
      <c r="A66" s="2"/>
      <c r="B66" s="2" t="s">
        <v>845</v>
      </c>
      <c r="C66" s="2"/>
      <c r="D66" s="2" t="s">
        <v>268</v>
      </c>
      <c r="E66" s="2" t="s">
        <v>270</v>
      </c>
      <c r="F66" s="70"/>
    </row>
    <row r="67" spans="1:6" ht="178.5" x14ac:dyDescent="0.2">
      <c r="A67" s="2"/>
      <c r="B67" s="2" t="s">
        <v>846</v>
      </c>
      <c r="C67" s="2" t="s">
        <v>847</v>
      </c>
      <c r="D67" s="2" t="s">
        <v>263</v>
      </c>
      <c r="E67" s="2" t="s">
        <v>797</v>
      </c>
      <c r="F67" s="70"/>
    </row>
    <row r="68" spans="1:6" ht="38.25" x14ac:dyDescent="0.2">
      <c r="A68" s="2"/>
      <c r="B68" s="2" t="s">
        <v>470</v>
      </c>
      <c r="C68" s="2" t="s">
        <v>469</v>
      </c>
      <c r="D68" s="2" t="s">
        <v>470</v>
      </c>
      <c r="E68" s="2" t="s">
        <v>797</v>
      </c>
      <c r="F68" s="70"/>
    </row>
    <row r="69" spans="1:6" x14ac:dyDescent="0.2">
      <c r="A69" s="2"/>
      <c r="B69" s="2" t="s">
        <v>313</v>
      </c>
      <c r="C69" s="2" t="s">
        <v>800</v>
      </c>
      <c r="D69" s="2" t="s">
        <v>263</v>
      </c>
      <c r="E69" s="2" t="s">
        <v>810</v>
      </c>
      <c r="F69" s="70"/>
    </row>
    <row r="70" spans="1:6" x14ac:dyDescent="0.2">
      <c r="A70" s="2"/>
      <c r="B70" s="2" t="s">
        <v>314</v>
      </c>
      <c r="C70" s="2" t="s">
        <v>800</v>
      </c>
      <c r="D70" s="2" t="s">
        <v>315</v>
      </c>
      <c r="E70" s="2" t="s">
        <v>810</v>
      </c>
      <c r="F70" s="70"/>
    </row>
    <row r="71" spans="1:6" x14ac:dyDescent="0.2">
      <c r="A71" s="2"/>
      <c r="B71" s="2" t="s">
        <v>467</v>
      </c>
      <c r="C71" s="2" t="s">
        <v>800</v>
      </c>
      <c r="D71" s="2" t="s">
        <v>315</v>
      </c>
      <c r="E71" s="2" t="s">
        <v>810</v>
      </c>
      <c r="F71" s="70"/>
    </row>
    <row r="72" spans="1:6" ht="25.5" x14ac:dyDescent="0.2">
      <c r="A72" s="2"/>
      <c r="B72" s="2" t="s">
        <v>448</v>
      </c>
      <c r="C72" s="2" t="s">
        <v>800</v>
      </c>
      <c r="D72" s="2" t="s">
        <v>268</v>
      </c>
      <c r="E72" s="2" t="s">
        <v>810</v>
      </c>
      <c r="F72" s="70"/>
    </row>
    <row r="73" spans="1:6" x14ac:dyDescent="0.2">
      <c r="A73" s="2"/>
      <c r="B73" s="2"/>
      <c r="C73" s="2"/>
      <c r="D73" s="2"/>
      <c r="E73" s="2"/>
      <c r="F73" s="70"/>
    </row>
    <row r="74" spans="1:6" x14ac:dyDescent="0.2">
      <c r="A74" s="2"/>
      <c r="B74" s="2"/>
      <c r="C74" s="2"/>
      <c r="D74" s="2"/>
      <c r="E74" s="2"/>
      <c r="F74" s="70"/>
    </row>
    <row r="75" spans="1:6" x14ac:dyDescent="0.2">
      <c r="A75" s="2"/>
      <c r="B75" s="2"/>
      <c r="C75" s="2"/>
      <c r="D75" s="2"/>
      <c r="E75" s="2"/>
      <c r="F75" s="70"/>
    </row>
    <row r="76" spans="1:6" x14ac:dyDescent="0.2">
      <c r="A76" s="2"/>
      <c r="B76" s="2"/>
      <c r="C76" s="2"/>
      <c r="D76" s="2"/>
      <c r="E76" s="2"/>
      <c r="F76" s="70"/>
    </row>
    <row r="77" spans="1:6" ht="15.75" x14ac:dyDescent="0.25">
      <c r="A77" s="90"/>
      <c r="B77" s="105" t="s">
        <v>848</v>
      </c>
      <c r="C77" s="90"/>
      <c r="D77" s="90"/>
      <c r="E77" s="90"/>
      <c r="F77" s="70"/>
    </row>
    <row r="78" spans="1:6" x14ac:dyDescent="0.2">
      <c r="A78" s="2"/>
      <c r="B78" s="2"/>
      <c r="C78" s="2"/>
      <c r="D78" s="2"/>
      <c r="E78" s="2"/>
      <c r="F78" s="70"/>
    </row>
    <row r="79" spans="1:6" ht="25.5" x14ac:dyDescent="0.2">
      <c r="A79" s="2">
        <v>54</v>
      </c>
      <c r="B79" s="2" t="s">
        <v>70</v>
      </c>
      <c r="C79" s="2" t="s">
        <v>270</v>
      </c>
      <c r="D79" s="2" t="s">
        <v>271</v>
      </c>
      <c r="E79" s="2"/>
      <c r="F79" s="70"/>
    </row>
    <row r="80" spans="1:6" ht="140.25" x14ac:dyDescent="0.2">
      <c r="A80" s="2">
        <v>71</v>
      </c>
      <c r="B80" s="2" t="s">
        <v>94</v>
      </c>
      <c r="C80" s="2" t="s">
        <v>393</v>
      </c>
      <c r="D80" s="2"/>
      <c r="E80" s="2" t="s">
        <v>794</v>
      </c>
      <c r="F80" s="70"/>
    </row>
    <row r="81" spans="1:8" ht="38.25" x14ac:dyDescent="0.2">
      <c r="A81" s="2">
        <v>72</v>
      </c>
      <c r="B81" s="2" t="s">
        <v>95</v>
      </c>
      <c r="C81" s="2" t="s">
        <v>321</v>
      </c>
      <c r="D81" s="2" t="s">
        <v>322</v>
      </c>
      <c r="E81" s="2" t="s">
        <v>797</v>
      </c>
      <c r="F81" s="70"/>
    </row>
    <row r="82" spans="1:8" ht="25.5" x14ac:dyDescent="0.2">
      <c r="A82" s="2">
        <v>73</v>
      </c>
      <c r="B82" s="2" t="s">
        <v>96</v>
      </c>
      <c r="C82" s="2" t="s">
        <v>323</v>
      </c>
      <c r="D82" s="2" t="s">
        <v>273</v>
      </c>
      <c r="E82" s="2"/>
      <c r="F82" s="70"/>
    </row>
    <row r="83" spans="1:8" ht="25.5" x14ac:dyDescent="0.2">
      <c r="A83" s="2">
        <v>74</v>
      </c>
      <c r="B83" s="2" t="s">
        <v>97</v>
      </c>
      <c r="C83" s="2" t="s">
        <v>456</v>
      </c>
      <c r="D83" s="2" t="s">
        <v>268</v>
      </c>
      <c r="E83" s="2" t="s">
        <v>797</v>
      </c>
      <c r="F83" s="70"/>
    </row>
    <row r="84" spans="1:8" ht="76.5" x14ac:dyDescent="0.2">
      <c r="A84" s="2">
        <v>75</v>
      </c>
      <c r="B84" s="2" t="s">
        <v>98</v>
      </c>
      <c r="C84" s="2" t="s">
        <v>849</v>
      </c>
      <c r="D84" s="2" t="s">
        <v>325</v>
      </c>
      <c r="E84" s="2" t="s">
        <v>850</v>
      </c>
      <c r="F84" s="70"/>
    </row>
    <row r="85" spans="1:8" ht="51" x14ac:dyDescent="0.2">
      <c r="A85" s="2">
        <v>76</v>
      </c>
      <c r="B85" s="2" t="s">
        <v>99</v>
      </c>
      <c r="C85" s="2" t="s">
        <v>374</v>
      </c>
      <c r="D85" s="2" t="s">
        <v>268</v>
      </c>
      <c r="E85" s="2" t="s">
        <v>790</v>
      </c>
      <c r="F85" s="70"/>
    </row>
    <row r="86" spans="1:8" ht="76.5" x14ac:dyDescent="0.2">
      <c r="A86" s="2">
        <v>77</v>
      </c>
      <c r="B86" s="2" t="s">
        <v>102</v>
      </c>
      <c r="C86" s="2" t="s">
        <v>272</v>
      </c>
      <c r="D86" s="2" t="s">
        <v>273</v>
      </c>
      <c r="E86" s="2" t="s">
        <v>797</v>
      </c>
      <c r="F86" s="70"/>
    </row>
    <row r="87" spans="1:8" ht="25.5" x14ac:dyDescent="0.2">
      <c r="A87" s="2">
        <v>78</v>
      </c>
      <c r="B87" s="2" t="s">
        <v>106</v>
      </c>
      <c r="C87" s="2" t="s">
        <v>422</v>
      </c>
      <c r="D87" s="2" t="s">
        <v>268</v>
      </c>
      <c r="E87" s="2" t="s">
        <v>794</v>
      </c>
      <c r="F87" s="70"/>
    </row>
    <row r="88" spans="1:8" ht="63.75" x14ac:dyDescent="0.2">
      <c r="A88" s="2">
        <v>79</v>
      </c>
      <c r="B88" s="2" t="s">
        <v>457</v>
      </c>
      <c r="C88" s="2" t="s">
        <v>458</v>
      </c>
      <c r="D88" s="2" t="s">
        <v>273</v>
      </c>
      <c r="E88" s="2" t="s">
        <v>797</v>
      </c>
      <c r="F88" s="70"/>
    </row>
    <row r="89" spans="1:8" ht="25.5" x14ac:dyDescent="0.2">
      <c r="A89" s="2">
        <v>80</v>
      </c>
      <c r="B89" s="2" t="s">
        <v>113</v>
      </c>
      <c r="C89" s="2" t="s">
        <v>459</v>
      </c>
      <c r="D89" s="2" t="s">
        <v>273</v>
      </c>
      <c r="E89" s="2" t="s">
        <v>794</v>
      </c>
      <c r="F89" s="70"/>
    </row>
    <row r="90" spans="1:8" ht="51" x14ac:dyDescent="0.2">
      <c r="A90" s="2">
        <v>87</v>
      </c>
      <c r="B90" s="2" t="s">
        <v>124</v>
      </c>
      <c r="C90" s="2" t="s">
        <v>381</v>
      </c>
      <c r="D90" s="2" t="s">
        <v>273</v>
      </c>
      <c r="E90" s="2" t="s">
        <v>797</v>
      </c>
      <c r="F90" s="70"/>
    </row>
    <row r="91" spans="1:8" x14ac:dyDescent="0.2">
      <c r="A91" s="2">
        <v>89</v>
      </c>
      <c r="B91" s="2" t="s">
        <v>127</v>
      </c>
      <c r="C91" s="2" t="s">
        <v>425</v>
      </c>
      <c r="D91" s="2" t="s">
        <v>426</v>
      </c>
      <c r="E91" s="2" t="s">
        <v>850</v>
      </c>
      <c r="F91" s="70"/>
    </row>
    <row r="92" spans="1:8" ht="25.5" x14ac:dyDescent="0.2">
      <c r="A92" s="2">
        <v>90</v>
      </c>
      <c r="B92" s="2" t="s">
        <v>129</v>
      </c>
      <c r="C92" s="2" t="s">
        <v>527</v>
      </c>
      <c r="D92" s="2" t="s">
        <v>322</v>
      </c>
      <c r="E92" s="2" t="s">
        <v>790</v>
      </c>
      <c r="F92" s="70"/>
    </row>
    <row r="93" spans="1:8" ht="38.25" x14ac:dyDescent="0.2">
      <c r="A93" s="2">
        <v>91</v>
      </c>
      <c r="B93" s="2" t="s">
        <v>130</v>
      </c>
      <c r="C93" s="2" t="s">
        <v>851</v>
      </c>
      <c r="D93" s="2" t="s">
        <v>322</v>
      </c>
      <c r="E93" s="2" t="s">
        <v>794</v>
      </c>
      <c r="F93" s="70"/>
    </row>
    <row r="94" spans="1:8" ht="51" x14ac:dyDescent="0.2">
      <c r="A94" s="2">
        <v>92</v>
      </c>
      <c r="B94" s="2" t="s">
        <v>131</v>
      </c>
      <c r="C94" s="2" t="s">
        <v>462</v>
      </c>
      <c r="D94" s="2" t="s">
        <v>463</v>
      </c>
      <c r="E94" s="2" t="s">
        <v>794</v>
      </c>
      <c r="F94" s="52"/>
      <c r="G94" s="62"/>
    </row>
    <row r="95" spans="1:8" ht="51" x14ac:dyDescent="0.2">
      <c r="A95" s="2">
        <v>93</v>
      </c>
      <c r="B95" s="2" t="s">
        <v>133</v>
      </c>
      <c r="C95" s="2" t="s">
        <v>852</v>
      </c>
      <c r="D95" s="2" t="s">
        <v>271</v>
      </c>
      <c r="E95" s="2" t="s">
        <v>797</v>
      </c>
      <c r="F95" s="121"/>
      <c r="G95" s="40"/>
    </row>
    <row r="96" spans="1:8" ht="38.25" x14ac:dyDescent="0.2">
      <c r="A96" s="2">
        <v>95</v>
      </c>
      <c r="B96" s="2" t="s">
        <v>138</v>
      </c>
      <c r="C96" s="2" t="s">
        <v>464</v>
      </c>
      <c r="D96" s="2" t="s">
        <v>465</v>
      </c>
      <c r="E96" s="2" t="s">
        <v>794</v>
      </c>
      <c r="F96" s="52"/>
      <c r="G96" s="62"/>
      <c r="H96" s="62"/>
    </row>
    <row r="97" spans="1:8" ht="25.5" x14ac:dyDescent="0.2">
      <c r="A97" s="2">
        <v>97</v>
      </c>
      <c r="B97" s="2" t="s">
        <v>143</v>
      </c>
      <c r="C97" s="2" t="s">
        <v>277</v>
      </c>
      <c r="D97" s="2" t="s">
        <v>278</v>
      </c>
      <c r="E97" s="2" t="s">
        <v>790</v>
      </c>
      <c r="F97" s="121"/>
      <c r="G97" s="40"/>
      <c r="H97" s="40"/>
    </row>
    <row r="98" spans="1:8" ht="25.5" x14ac:dyDescent="0.2">
      <c r="A98" s="2">
        <v>98</v>
      </c>
      <c r="B98" s="2" t="s">
        <v>146</v>
      </c>
      <c r="C98" s="2" t="s">
        <v>279</v>
      </c>
      <c r="D98" s="2" t="s">
        <v>271</v>
      </c>
      <c r="E98" s="2" t="s">
        <v>790</v>
      </c>
      <c r="F98" s="70"/>
    </row>
    <row r="99" spans="1:8" ht="51" x14ac:dyDescent="0.2">
      <c r="A99" s="2">
        <v>99</v>
      </c>
      <c r="B99" s="2" t="s">
        <v>147</v>
      </c>
      <c r="C99" s="2" t="s">
        <v>282</v>
      </c>
      <c r="D99" s="2" t="s">
        <v>283</v>
      </c>
      <c r="E99" s="2" t="s">
        <v>790</v>
      </c>
      <c r="F99" s="70"/>
    </row>
    <row r="100" spans="1:8" ht="25.5" x14ac:dyDescent="0.2">
      <c r="A100" s="2">
        <v>100</v>
      </c>
      <c r="B100" s="2" t="s">
        <v>149</v>
      </c>
      <c r="C100" s="2" t="s">
        <v>285</v>
      </c>
      <c r="D100" s="2" t="s">
        <v>271</v>
      </c>
      <c r="E100" s="2" t="s">
        <v>797</v>
      </c>
      <c r="F100" s="70"/>
    </row>
    <row r="101" spans="1:8" x14ac:dyDescent="0.2">
      <c r="A101" s="2">
        <v>101</v>
      </c>
      <c r="B101" s="2" t="s">
        <v>151</v>
      </c>
      <c r="C101" s="2" t="s">
        <v>540</v>
      </c>
      <c r="D101" s="2" t="s">
        <v>271</v>
      </c>
      <c r="E101" s="2" t="s">
        <v>797</v>
      </c>
      <c r="F101" s="70"/>
    </row>
    <row r="102" spans="1:8" x14ac:dyDescent="0.2">
      <c r="A102" s="2">
        <v>102</v>
      </c>
      <c r="B102" s="2" t="s">
        <v>152</v>
      </c>
      <c r="C102" s="2" t="s">
        <v>287</v>
      </c>
      <c r="D102" s="2" t="s">
        <v>271</v>
      </c>
      <c r="E102" s="2" t="s">
        <v>797</v>
      </c>
      <c r="F102" s="70"/>
    </row>
    <row r="103" spans="1:8" x14ac:dyDescent="0.2">
      <c r="A103" s="2">
        <v>103</v>
      </c>
      <c r="B103" s="2" t="s">
        <v>153</v>
      </c>
      <c r="C103" s="2" t="s">
        <v>289</v>
      </c>
      <c r="D103" s="2" t="s">
        <v>271</v>
      </c>
      <c r="E103" s="2" t="s">
        <v>797</v>
      </c>
      <c r="F103" s="52"/>
      <c r="G103" s="62"/>
      <c r="H103" s="62"/>
    </row>
    <row r="104" spans="1:8" x14ac:dyDescent="0.2">
      <c r="A104" s="2">
        <v>104</v>
      </c>
      <c r="B104" s="2" t="s">
        <v>154</v>
      </c>
      <c r="C104" s="2" t="s">
        <v>427</v>
      </c>
      <c r="D104" s="2" t="s">
        <v>273</v>
      </c>
      <c r="E104" s="2" t="s">
        <v>797</v>
      </c>
      <c r="F104" s="121"/>
      <c r="G104" s="40"/>
      <c r="H104" s="40"/>
    </row>
    <row r="105" spans="1:8" ht="63.75" x14ac:dyDescent="0.2">
      <c r="A105" s="2">
        <v>105</v>
      </c>
      <c r="B105" s="2" t="s">
        <v>155</v>
      </c>
      <c r="C105" s="2" t="s">
        <v>853</v>
      </c>
      <c r="D105" s="2" t="s">
        <v>268</v>
      </c>
      <c r="E105" s="2" t="s">
        <v>790</v>
      </c>
      <c r="F105" s="52"/>
      <c r="G105" s="62"/>
      <c r="H105" s="62"/>
    </row>
    <row r="106" spans="1:8" ht="38.25" x14ac:dyDescent="0.2">
      <c r="A106" s="2">
        <v>106</v>
      </c>
      <c r="B106" s="2" t="s">
        <v>157</v>
      </c>
      <c r="C106" s="2" t="s">
        <v>541</v>
      </c>
      <c r="D106" s="2" t="s">
        <v>271</v>
      </c>
      <c r="E106" s="2" t="s">
        <v>797</v>
      </c>
      <c r="F106" s="121"/>
      <c r="G106" s="40"/>
      <c r="H106" s="40"/>
    </row>
    <row r="107" spans="1:8" x14ac:dyDescent="0.2">
      <c r="A107" s="40"/>
      <c r="B107" s="40"/>
      <c r="C107" s="40"/>
      <c r="D107" s="40"/>
      <c r="E107" s="40"/>
    </row>
    <row r="119" spans="2:2" ht="25.5" x14ac:dyDescent="0.2">
      <c r="B119" t="s">
        <v>854</v>
      </c>
    </row>
    <row r="120" spans="2:2" x14ac:dyDescent="0.2">
      <c r="B120" t="s">
        <v>855</v>
      </c>
    </row>
    <row r="121" spans="2:2" ht="38.25" x14ac:dyDescent="0.2">
      <c r="B121" t="s">
        <v>856</v>
      </c>
    </row>
    <row r="122" spans="2:2" ht="25.5" x14ac:dyDescent="0.2">
      <c r="B122" t="s">
        <v>857</v>
      </c>
    </row>
    <row r="123" spans="2:2" x14ac:dyDescent="0.2">
      <c r="B123" s="42" t="s">
        <v>858</v>
      </c>
    </row>
    <row r="124" spans="2:2" x14ac:dyDescent="0.2">
      <c r="B124" s="42" t="s">
        <v>859</v>
      </c>
    </row>
    <row r="125" spans="2:2" x14ac:dyDescent="0.2">
      <c r="B125" s="42" t="s">
        <v>860</v>
      </c>
    </row>
    <row r="126" spans="2:2" x14ac:dyDescent="0.2">
      <c r="B126" t="s">
        <v>861</v>
      </c>
    </row>
    <row r="127" spans="2:2" x14ac:dyDescent="0.2">
      <c r="B127" s="43" t="s">
        <v>862</v>
      </c>
    </row>
    <row r="128" spans="2:2" x14ac:dyDescent="0.2">
      <c r="B128" s="43" t="s">
        <v>863</v>
      </c>
    </row>
    <row r="129" spans="2:2" x14ac:dyDescent="0.2">
      <c r="B129" s="43" t="s">
        <v>864</v>
      </c>
    </row>
    <row r="130" spans="2:2" x14ac:dyDescent="0.2">
      <c r="B130" t="s">
        <v>865</v>
      </c>
    </row>
    <row r="131" spans="2:2" ht="25.5" x14ac:dyDescent="0.2">
      <c r="B131" t="s">
        <v>866</v>
      </c>
    </row>
    <row r="132" spans="2:2" x14ac:dyDescent="0.2">
      <c r="B132" t="s">
        <v>867</v>
      </c>
    </row>
    <row r="133" spans="2:2" ht="25.5" x14ac:dyDescent="0.2">
      <c r="B133" t="s">
        <v>868</v>
      </c>
    </row>
    <row r="134" spans="2:2" x14ac:dyDescent="0.2">
      <c r="B134" s="42" t="s">
        <v>869</v>
      </c>
    </row>
    <row r="135" spans="2:2" x14ac:dyDescent="0.2">
      <c r="B135" s="42" t="s">
        <v>870</v>
      </c>
    </row>
    <row r="136" spans="2:2" x14ac:dyDescent="0.2">
      <c r="B136" t="s">
        <v>871</v>
      </c>
    </row>
    <row r="137" spans="2:2" x14ac:dyDescent="0.2">
      <c r="B137" t="s">
        <v>872</v>
      </c>
    </row>
    <row r="138" spans="2:2" ht="25.5" x14ac:dyDescent="0.2">
      <c r="B138" s="42" t="s">
        <v>873</v>
      </c>
    </row>
    <row r="139" spans="2:2" x14ac:dyDescent="0.2">
      <c r="B139" t="s">
        <v>874</v>
      </c>
    </row>
    <row r="140" spans="2:2" x14ac:dyDescent="0.2">
      <c r="B140" s="42" t="s">
        <v>875</v>
      </c>
    </row>
    <row r="141" spans="2:2" x14ac:dyDescent="0.2">
      <c r="B141" s="42" t="s">
        <v>876</v>
      </c>
    </row>
    <row r="142" spans="2:2" ht="38.25" x14ac:dyDescent="0.2">
      <c r="B142" s="42" t="s">
        <v>877</v>
      </c>
    </row>
  </sheetData>
  <autoFilter ref="A1:T72">
    <filterColumn colId="4">
      <filters>
        <filter val="H"/>
        <filter val="U"/>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Practitioner Group</vt:lpstr>
      <vt:lpstr>Internal (previously Initial)</vt:lpstr>
      <vt:lpstr>Form Responses</vt:lpstr>
      <vt:lpstr>OLDTracker</vt:lpstr>
      <vt:lpstr>OLDClosed</vt:lpstr>
      <vt:lpstr>OLDHidden</vt:lpstr>
      <vt:lpstr>Priority List - October 2013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Alysa Bramble</dc:creator>
  <cp:lastModifiedBy>Alysa Bramble</cp:lastModifiedBy>
  <dcterms:created xsi:type="dcterms:W3CDTF">2015-03-09T11:40:09Z</dcterms:created>
  <dcterms:modified xsi:type="dcterms:W3CDTF">2015-03-09T11:40:09Z</dcterms:modified>
</cp:coreProperties>
</file>