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6113_24S/"/>
    </mc:Choice>
  </mc:AlternateContent>
  <xr:revisionPtr revIDLastSave="0" documentId="8_{2E05E67C-2BC9-4101-AB3D-EC0537208A4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VFrontier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C2" i="1" l="1"/>
  <c r="E2" i="1" l="1"/>
  <c r="O3" i="1" l="1"/>
  <c r="O4" i="1" s="1"/>
  <c r="C4" i="1"/>
  <c r="C3" i="1"/>
  <c r="L2" i="1" l="1"/>
  <c r="F2" i="1" s="1"/>
  <c r="D4" i="1"/>
  <c r="E3" i="1"/>
  <c r="E4" i="1"/>
  <c r="P3" i="1"/>
  <c r="O5" i="1"/>
  <c r="P4" i="1"/>
  <c r="F4" i="1" l="1"/>
  <c r="G4" i="1" s="1"/>
  <c r="M2" i="1"/>
  <c r="G2" i="1"/>
  <c r="F3" i="1"/>
  <c r="G3" i="1" s="1"/>
  <c r="E5" i="1"/>
  <c r="O6" i="1"/>
  <c r="P5" i="1"/>
  <c r="H3" i="1" l="1"/>
  <c r="I3" i="1" s="1"/>
  <c r="H2" i="1"/>
  <c r="L3" i="1"/>
  <c r="H4" i="1"/>
  <c r="I4" i="1" s="1"/>
  <c r="O7" i="1"/>
  <c r="P6" i="1"/>
  <c r="I2" i="1" l="1"/>
  <c r="M3" i="1" s="1"/>
  <c r="M4" i="1" s="1"/>
  <c r="L5" i="1"/>
  <c r="L4" i="1"/>
  <c r="Q2" i="1"/>
  <c r="Q5" i="1"/>
  <c r="R5" i="1" s="1"/>
  <c r="O8" i="1"/>
  <c r="P7" i="1"/>
  <c r="L6" i="1" l="1"/>
  <c r="Q4" i="1"/>
  <c r="R4" i="1" s="1"/>
  <c r="R2" i="1"/>
  <c r="Q3" i="1"/>
  <c r="R3" i="1" s="1"/>
  <c r="Q7" i="1"/>
  <c r="R7" i="1" s="1"/>
  <c r="Q6" i="1"/>
  <c r="R6" i="1" s="1"/>
  <c r="O9" i="1"/>
  <c r="P8" i="1"/>
  <c r="Q8" i="1" s="1"/>
  <c r="R8" i="1" l="1"/>
  <c r="O10" i="1"/>
  <c r="P9" i="1"/>
  <c r="Q9" i="1" s="1"/>
  <c r="R9" i="1" l="1"/>
  <c r="O11" i="1"/>
  <c r="P10" i="1"/>
  <c r="Q10" i="1" s="1"/>
  <c r="R10" i="1" l="1"/>
  <c r="O12" i="1"/>
  <c r="P11" i="1"/>
  <c r="Q11" i="1" s="1"/>
  <c r="R11" i="1" l="1"/>
  <c r="O13" i="1"/>
  <c r="P12" i="1"/>
  <c r="Q12" i="1" s="1"/>
  <c r="R12" i="1" l="1"/>
  <c r="O14" i="1"/>
  <c r="P13" i="1"/>
  <c r="Q13" i="1" s="1"/>
  <c r="R13" i="1" l="1"/>
  <c r="O15" i="1"/>
  <c r="P14" i="1"/>
  <c r="Q14" i="1" s="1"/>
  <c r="R14" i="1" l="1"/>
  <c r="O16" i="1"/>
  <c r="P15" i="1"/>
  <c r="Q15" i="1"/>
  <c r="R15" i="1" l="1"/>
  <c r="O17" i="1"/>
  <c r="P16" i="1"/>
  <c r="Q16" i="1" s="1"/>
  <c r="R16" i="1" l="1"/>
  <c r="O18" i="1"/>
  <c r="P17" i="1"/>
  <c r="Q17" i="1" s="1"/>
  <c r="R17" i="1" l="1"/>
  <c r="O19" i="1"/>
  <c r="P18" i="1"/>
  <c r="Q18" i="1" s="1"/>
  <c r="R18" i="1" l="1"/>
  <c r="O20" i="1"/>
  <c r="P19" i="1"/>
  <c r="Q19" i="1" s="1"/>
  <c r="R19" i="1" l="1"/>
  <c r="O21" i="1"/>
  <c r="P20" i="1"/>
  <c r="Q20" i="1" s="1"/>
  <c r="R20" i="1" l="1"/>
  <c r="O22" i="1"/>
  <c r="P21" i="1"/>
  <c r="Q21" i="1" s="1"/>
  <c r="R21" i="1" l="1"/>
  <c r="O23" i="1"/>
  <c r="P22" i="1"/>
  <c r="Q22" i="1" l="1"/>
  <c r="O24" i="1"/>
  <c r="P23" i="1"/>
  <c r="Q23" i="1" s="1"/>
  <c r="R23" i="1" l="1"/>
  <c r="R22" i="1"/>
  <c r="O25" i="1"/>
  <c r="P24" i="1"/>
  <c r="Q24" i="1" s="1"/>
  <c r="R24" i="1" l="1"/>
  <c r="O26" i="1"/>
  <c r="P25" i="1"/>
  <c r="Q25" i="1" s="1"/>
  <c r="R25" i="1" l="1"/>
  <c r="O27" i="1"/>
  <c r="P26" i="1"/>
  <c r="Q26" i="1" s="1"/>
  <c r="R26" i="1" l="1"/>
  <c r="O28" i="1"/>
  <c r="P27" i="1"/>
  <c r="Q27" i="1" s="1"/>
  <c r="R27" i="1" l="1"/>
  <c r="O29" i="1"/>
  <c r="P28" i="1"/>
  <c r="Q28" i="1" s="1"/>
  <c r="R28" i="1" l="1"/>
  <c r="O30" i="1"/>
  <c r="P29" i="1"/>
  <c r="Q29" i="1" s="1"/>
  <c r="R29" i="1" l="1"/>
  <c r="O31" i="1"/>
  <c r="P30" i="1"/>
  <c r="Q30" i="1" s="1"/>
  <c r="R30" i="1" l="1"/>
  <c r="O32" i="1"/>
  <c r="P31" i="1"/>
  <c r="Q31" i="1" l="1"/>
  <c r="R31" i="1" s="1"/>
  <c r="O33" i="1"/>
  <c r="P32" i="1"/>
  <c r="Q32" i="1" s="1"/>
  <c r="R32" i="1" l="1"/>
  <c r="O34" i="1"/>
  <c r="P33" i="1"/>
  <c r="Q33" i="1" l="1"/>
  <c r="O35" i="1"/>
  <c r="P34" i="1"/>
  <c r="Q34" i="1" s="1"/>
  <c r="R34" i="1" l="1"/>
  <c r="R33" i="1"/>
  <c r="O36" i="1"/>
  <c r="P35" i="1"/>
  <c r="Q35" i="1" l="1"/>
  <c r="R35" i="1" s="1"/>
  <c r="O37" i="1"/>
  <c r="P36" i="1"/>
  <c r="Q36" i="1" s="1"/>
  <c r="R36" i="1" l="1"/>
  <c r="O38" i="1"/>
  <c r="P37" i="1"/>
  <c r="Q37" i="1" s="1"/>
  <c r="R37" i="1" l="1"/>
  <c r="O39" i="1"/>
  <c r="P38" i="1"/>
  <c r="Q38" i="1" s="1"/>
  <c r="R38" i="1" l="1"/>
  <c r="O40" i="1"/>
  <c r="P39" i="1"/>
  <c r="Q39" i="1" s="1"/>
  <c r="R39" i="1" l="1"/>
  <c r="O41" i="1"/>
  <c r="P40" i="1"/>
  <c r="Q40" i="1" s="1"/>
  <c r="R40" i="1" l="1"/>
  <c r="O42" i="1"/>
  <c r="P41" i="1"/>
  <c r="Q41" i="1" s="1"/>
  <c r="R41" i="1" l="1"/>
  <c r="O43" i="1"/>
  <c r="P42" i="1"/>
  <c r="Q42" i="1" s="1"/>
  <c r="R42" i="1" s="1"/>
  <c r="O44" i="1" l="1"/>
  <c r="P43" i="1"/>
  <c r="Q43" i="1" s="1"/>
  <c r="R43" i="1" l="1"/>
  <c r="O45" i="1"/>
  <c r="P44" i="1"/>
  <c r="Q44" i="1" l="1"/>
  <c r="O46" i="1"/>
  <c r="P45" i="1"/>
  <c r="Q45" i="1" l="1"/>
  <c r="R45" i="1" s="1"/>
  <c r="R44" i="1"/>
  <c r="O47" i="1"/>
  <c r="P46" i="1"/>
  <c r="Q46" i="1" l="1"/>
  <c r="O48" i="1"/>
  <c r="P47" i="1"/>
  <c r="Q47" i="1" l="1"/>
  <c r="R47" i="1" s="1"/>
  <c r="R46" i="1"/>
  <c r="O49" i="1"/>
  <c r="P48" i="1"/>
  <c r="Q48" i="1" l="1"/>
  <c r="R48" i="1" s="1"/>
  <c r="O50" i="1"/>
  <c r="P49" i="1"/>
  <c r="Q49" i="1" s="1"/>
  <c r="R49" i="1" l="1"/>
  <c r="O51" i="1"/>
  <c r="P50" i="1"/>
  <c r="Q50" i="1" s="1"/>
  <c r="R50" i="1" l="1"/>
  <c r="O52" i="1"/>
  <c r="P51" i="1"/>
  <c r="Q51" i="1" s="1"/>
  <c r="R51" i="1" l="1"/>
  <c r="O53" i="1"/>
  <c r="P52" i="1"/>
  <c r="Q52" i="1" s="1"/>
  <c r="R52" i="1" l="1"/>
  <c r="O54" i="1"/>
  <c r="P53" i="1"/>
  <c r="Q53" i="1" s="1"/>
  <c r="R53" i="1" l="1"/>
  <c r="O55" i="1"/>
  <c r="P54" i="1"/>
  <c r="Q54" i="1" s="1"/>
  <c r="R54" i="1" l="1"/>
  <c r="O56" i="1"/>
  <c r="P55" i="1"/>
  <c r="Q55" i="1" s="1"/>
  <c r="R55" i="1" l="1"/>
  <c r="O57" i="1"/>
  <c r="P56" i="1"/>
  <c r="Q56" i="1" l="1"/>
  <c r="O58" i="1"/>
  <c r="P57" i="1"/>
  <c r="Q57" i="1" s="1"/>
  <c r="R57" i="1" l="1"/>
  <c r="R56" i="1"/>
  <c r="O59" i="1"/>
  <c r="P58" i="1"/>
  <c r="Q58" i="1" l="1"/>
  <c r="R58" i="1" s="1"/>
  <c r="O60" i="1"/>
  <c r="P59" i="1"/>
  <c r="Q59" i="1" s="1"/>
  <c r="R59" i="1" l="1"/>
  <c r="O61" i="1"/>
  <c r="P60" i="1"/>
  <c r="Q60" i="1" l="1"/>
  <c r="R60" i="1" s="1"/>
  <c r="O62" i="1"/>
  <c r="P61" i="1"/>
  <c r="Q61" i="1" s="1"/>
  <c r="R61" i="1" l="1"/>
  <c r="P62" i="1"/>
  <c r="Q62" i="1" s="1"/>
  <c r="R62" i="1" l="1"/>
  <c r="S36" i="1"/>
  <c r="S6" i="1"/>
  <c r="S38" i="1"/>
  <c r="S29" i="1"/>
  <c r="S58" i="1"/>
  <c r="S19" i="1"/>
  <c r="S11" i="1"/>
  <c r="S50" i="1"/>
  <c r="S57" i="1"/>
  <c r="S37" i="1"/>
  <c r="S21" i="1"/>
  <c r="S30" i="1"/>
  <c r="S20" i="1"/>
  <c r="S28" i="1"/>
  <c r="S25" i="1"/>
  <c r="S9" i="1"/>
  <c r="S40" i="1"/>
  <c r="S10" i="1"/>
  <c r="S7" i="1"/>
  <c r="S4" i="1"/>
  <c r="S54" i="1"/>
  <c r="S14" i="1"/>
  <c r="S3" i="1"/>
  <c r="S39" i="1"/>
  <c r="S5" i="1"/>
  <c r="S52" i="1"/>
  <c r="S27" i="1"/>
  <c r="S45" i="1"/>
  <c r="S17" i="1"/>
  <c r="S24" i="1"/>
  <c r="S53" i="1"/>
  <c r="S47" i="1"/>
  <c r="S61" i="1"/>
  <c r="S32" i="1"/>
  <c r="S12" i="1"/>
  <c r="S41" i="1"/>
  <c r="S44" i="1"/>
  <c r="S48" i="1"/>
  <c r="S55" i="1"/>
  <c r="S15" i="1"/>
  <c r="S49" i="1"/>
  <c r="S18" i="1"/>
  <c r="S62" i="1"/>
  <c r="S60" i="1"/>
  <c r="S46" i="1"/>
  <c r="S43" i="1"/>
  <c r="S42" i="1"/>
  <c r="S2" i="1"/>
  <c r="S16" i="1"/>
  <c r="S13" i="1"/>
  <c r="S23" i="1"/>
  <c r="S51" i="1"/>
  <c r="S26" i="1"/>
  <c r="S34" i="1"/>
  <c r="S8" i="1"/>
  <c r="S56" i="1"/>
  <c r="S31" i="1"/>
  <c r="S35" i="1"/>
  <c r="S33" i="1"/>
  <c r="S59" i="1"/>
  <c r="S22" i="1"/>
</calcChain>
</file>

<file path=xl/sharedStrings.xml><?xml version="1.0" encoding="utf-8"?>
<sst xmlns="http://schemas.openxmlformats.org/spreadsheetml/2006/main" count="24" uniqueCount="21">
  <si>
    <t>Recession</t>
  </si>
  <si>
    <t>Normal</t>
  </si>
  <si>
    <t>Expansion</t>
  </si>
  <si>
    <t>Ret A</t>
  </si>
  <si>
    <t>Prob</t>
  </si>
  <si>
    <t>Ret B</t>
  </si>
  <si>
    <t>Variance</t>
  </si>
  <si>
    <t>Std. Dev</t>
  </si>
  <si>
    <t>Covariance</t>
  </si>
  <si>
    <t>Correlation</t>
  </si>
  <si>
    <t>RetA*RetB</t>
  </si>
  <si>
    <t>E(RA*RB)</t>
  </si>
  <si>
    <t>wA</t>
  </si>
  <si>
    <t>wB</t>
  </si>
  <si>
    <t>VarP</t>
  </si>
  <si>
    <t>Exp Ret</t>
  </si>
  <si>
    <t>Ret A-muA</t>
  </si>
  <si>
    <t>(Ret A -muA)^2</t>
  </si>
  <si>
    <t>Exp return (mu)</t>
  </si>
  <si>
    <t>Ret B-muB</t>
  </si>
  <si>
    <t>(Ret B-muB)^2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</si>
</sst>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_-;\-* #,##0.00000_-;_-* &quot;-&quot;??_-;_-@_-"/>
    <numFmt numFmtId="165" formatCode="_-* #,##0.0000000_-;\-* #,##0.0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9" fontId="0" fillId="0" borderId="1" xfId="2" applyFont="1" applyBorder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Border="1"/>
    <xf numFmtId="9" fontId="0" fillId="0" borderId="8" xfId="2" applyFont="1" applyBorder="1"/>
    <xf numFmtId="0" fontId="2" fillId="0" borderId="10" xfId="0" applyFont="1" applyBorder="1"/>
    <xf numFmtId="9" fontId="0" fillId="0" borderId="11" xfId="2" applyFont="1" applyBorder="1"/>
    <xf numFmtId="9" fontId="0" fillId="0" borderId="12" xfId="2" applyFont="1" applyBorder="1"/>
    <xf numFmtId="164" fontId="0" fillId="0" borderId="1" xfId="1" applyNumberFormat="1" applyFont="1" applyBorder="1"/>
    <xf numFmtId="10" fontId="0" fillId="0" borderId="1" xfId="2" applyNumberFormat="1" applyFont="1" applyBorder="1"/>
    <xf numFmtId="165" fontId="0" fillId="0" borderId="1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0" fillId="0" borderId="6" xfId="0" applyBorder="1"/>
    <xf numFmtId="0" fontId="2" fillId="0" borderId="2" xfId="0" applyFont="1" applyBorder="1"/>
    <xf numFmtId="43" fontId="0" fillId="0" borderId="0" xfId="0" applyNumberFormat="1"/>
    <xf numFmtId="9" fontId="0" fillId="0" borderId="0" xfId="2" applyFont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0" fontId="0" fillId="2" borderId="0" xfId="0" applyFill="1"/>
    <xf numFmtId="43" fontId="0" fillId="2" borderId="0" xfId="0" applyNumberFormat="1" applyFill="1"/>
    <xf numFmtId="0" fontId="2" fillId="0" borderId="13" xfId="0" applyFont="1" applyBorder="1"/>
    <xf numFmtId="164" fontId="0" fillId="0" borderId="8" xfId="1" applyNumberFormat="1" applyFont="1" applyBorder="1"/>
    <xf numFmtId="43" fontId="2" fillId="0" borderId="8" xfId="0" applyNumberFormat="1" applyFont="1" applyBorder="1"/>
    <xf numFmtId="0" fontId="2" fillId="0" borderId="9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Exp Ret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Sheet1!$R$2:$R$62</c:f>
              <c:numCache>
                <c:formatCode>General</c:formatCode>
                <c:ptCount val="61"/>
                <c:pt idx="0">
                  <c:v>7.2629195231669746E-2</c:v>
                </c:pt>
                <c:pt idx="1">
                  <c:v>7.0813465350878013E-2</c:v>
                </c:pt>
                <c:pt idx="2">
                  <c:v>6.8997735470086266E-2</c:v>
                </c:pt>
                <c:pt idx="3">
                  <c:v>6.7182005589294519E-2</c:v>
                </c:pt>
                <c:pt idx="4">
                  <c:v>6.5366275708502786E-2</c:v>
                </c:pt>
                <c:pt idx="5">
                  <c:v>6.3550545827711039E-2</c:v>
                </c:pt>
                <c:pt idx="6">
                  <c:v>6.1734815946919284E-2</c:v>
                </c:pt>
                <c:pt idx="7">
                  <c:v>5.9919086066127544E-2</c:v>
                </c:pt>
                <c:pt idx="8">
                  <c:v>5.8103356185335804E-2</c:v>
                </c:pt>
                <c:pt idx="9">
                  <c:v>5.6287626304544064E-2</c:v>
                </c:pt>
                <c:pt idx="10">
                  <c:v>5.447189642375231E-2</c:v>
                </c:pt>
                <c:pt idx="11">
                  <c:v>5.265616654296057E-2</c:v>
                </c:pt>
                <c:pt idx="12">
                  <c:v>5.0840436662168829E-2</c:v>
                </c:pt>
                <c:pt idx="13">
                  <c:v>4.9024706781377082E-2</c:v>
                </c:pt>
                <c:pt idx="14">
                  <c:v>4.7208976900585335E-2</c:v>
                </c:pt>
                <c:pt idx="15">
                  <c:v>4.5393247019793588E-2</c:v>
                </c:pt>
                <c:pt idx="16">
                  <c:v>4.3577517139001848E-2</c:v>
                </c:pt>
                <c:pt idx="17">
                  <c:v>4.1761787258210101E-2</c:v>
                </c:pt>
                <c:pt idx="18">
                  <c:v>3.9946057377418354E-2</c:v>
                </c:pt>
                <c:pt idx="19">
                  <c:v>3.8130327496626606E-2</c:v>
                </c:pt>
                <c:pt idx="20">
                  <c:v>3.6314597615834887E-2</c:v>
                </c:pt>
                <c:pt idx="21">
                  <c:v>3.4498867735043119E-2</c:v>
                </c:pt>
                <c:pt idx="22">
                  <c:v>3.2683137854251379E-2</c:v>
                </c:pt>
                <c:pt idx="23">
                  <c:v>3.0867407973459632E-2</c:v>
                </c:pt>
                <c:pt idx="24">
                  <c:v>2.9051678092667885E-2</c:v>
                </c:pt>
                <c:pt idx="25">
                  <c:v>2.7235948211876145E-2</c:v>
                </c:pt>
                <c:pt idx="26">
                  <c:v>2.5420218331084397E-2</c:v>
                </c:pt>
                <c:pt idx="27">
                  <c:v>2.360448845029265E-2</c:v>
                </c:pt>
                <c:pt idx="28">
                  <c:v>2.1788758569500903E-2</c:v>
                </c:pt>
                <c:pt idx="29">
                  <c:v>1.9973028688709159E-2</c:v>
                </c:pt>
                <c:pt idx="30">
                  <c:v>1.8157298807917392E-2</c:v>
                </c:pt>
                <c:pt idx="31">
                  <c:v>1.6341568927125651E-2</c:v>
                </c:pt>
                <c:pt idx="32">
                  <c:v>1.4525839046333928E-2</c:v>
                </c:pt>
                <c:pt idx="33">
                  <c:v>1.2710109165542199E-2</c:v>
                </c:pt>
                <c:pt idx="34">
                  <c:v>1.0894379284750457E-2</c:v>
                </c:pt>
                <c:pt idx="35">
                  <c:v>9.0786494039586958E-3</c:v>
                </c:pt>
                <c:pt idx="36">
                  <c:v>7.2629195231670241E-3</c:v>
                </c:pt>
                <c:pt idx="37">
                  <c:v>5.4471896423752084E-3</c:v>
                </c:pt>
                <c:pt idx="38">
                  <c:v>3.6314597615833928E-3</c:v>
                </c:pt>
                <c:pt idx="39">
                  <c:v>1.8157298807920546E-3</c:v>
                </c:pt>
                <c:pt idx="40">
                  <c:v>0</c:v>
                </c:pt>
                <c:pt idx="41">
                  <c:v>1.8157298807920546E-3</c:v>
                </c:pt>
                <c:pt idx="42">
                  <c:v>3.6314597615833928E-3</c:v>
                </c:pt>
                <c:pt idx="43">
                  <c:v>5.447189642375368E-3</c:v>
                </c:pt>
                <c:pt idx="44">
                  <c:v>7.2629195231670241E-3</c:v>
                </c:pt>
                <c:pt idx="45">
                  <c:v>9.0786494039586489E-3</c:v>
                </c:pt>
                <c:pt idx="46">
                  <c:v>1.0894379284750417E-2</c:v>
                </c:pt>
                <c:pt idx="47">
                  <c:v>1.2710109165542266E-2</c:v>
                </c:pt>
                <c:pt idx="48">
                  <c:v>1.4525839046333928E-2</c:v>
                </c:pt>
                <c:pt idx="49">
                  <c:v>1.6341568927125679E-2</c:v>
                </c:pt>
                <c:pt idx="50">
                  <c:v>1.8157298807917392E-2</c:v>
                </c:pt>
                <c:pt idx="51">
                  <c:v>1.997302868870917E-2</c:v>
                </c:pt>
                <c:pt idx="52">
                  <c:v>2.1788758569500914E-2</c:v>
                </c:pt>
                <c:pt idx="53">
                  <c:v>2.3604488450292557E-2</c:v>
                </c:pt>
                <c:pt idx="54">
                  <c:v>2.5420218331084328E-2</c:v>
                </c:pt>
                <c:pt idx="55">
                  <c:v>2.7235948211876075E-2</c:v>
                </c:pt>
                <c:pt idx="56">
                  <c:v>2.9051678092667798E-2</c:v>
                </c:pt>
                <c:pt idx="57">
                  <c:v>3.0867407973459562E-2</c:v>
                </c:pt>
                <c:pt idx="58">
                  <c:v>3.2683137854251247E-2</c:v>
                </c:pt>
                <c:pt idx="59">
                  <c:v>3.4498867735042925E-2</c:v>
                </c:pt>
                <c:pt idx="60">
                  <c:v>3.6314597615834783E-2</c:v>
                </c:pt>
              </c:numCache>
            </c:numRef>
          </c:xVal>
          <c:yVal>
            <c:numRef>
              <c:f>Sheet1!$S$2:$S$62</c:f>
              <c:numCache>
                <c:formatCode>General</c:formatCode>
                <c:ptCount val="61"/>
                <c:pt idx="0">
                  <c:v>4.4999999999999998E-2</c:v>
                </c:pt>
                <c:pt idx="1">
                  <c:v>4.3874999999999997E-2</c:v>
                </c:pt>
                <c:pt idx="2">
                  <c:v>4.2750000000000003E-2</c:v>
                </c:pt>
                <c:pt idx="3">
                  <c:v>4.1625000000000002E-2</c:v>
                </c:pt>
                <c:pt idx="4">
                  <c:v>4.0499999999999994E-2</c:v>
                </c:pt>
                <c:pt idx="5">
                  <c:v>3.9375E-2</c:v>
                </c:pt>
                <c:pt idx="6">
                  <c:v>3.8249999999999999E-2</c:v>
                </c:pt>
                <c:pt idx="7">
                  <c:v>3.7124999999999998E-2</c:v>
                </c:pt>
                <c:pt idx="8">
                  <c:v>3.6000000000000004E-2</c:v>
                </c:pt>
                <c:pt idx="9">
                  <c:v>3.4875000000000003E-2</c:v>
                </c:pt>
                <c:pt idx="10">
                  <c:v>3.3749999999999995E-2</c:v>
                </c:pt>
                <c:pt idx="11">
                  <c:v>3.2625000000000001E-2</c:v>
                </c:pt>
                <c:pt idx="12">
                  <c:v>3.15E-2</c:v>
                </c:pt>
                <c:pt idx="13">
                  <c:v>3.0374999999999999E-2</c:v>
                </c:pt>
                <c:pt idx="14">
                  <c:v>2.9249999999999998E-2</c:v>
                </c:pt>
                <c:pt idx="15">
                  <c:v>2.8124999999999997E-2</c:v>
                </c:pt>
                <c:pt idx="16">
                  <c:v>2.6999999999999996E-2</c:v>
                </c:pt>
                <c:pt idx="17">
                  <c:v>2.5874999999999995E-2</c:v>
                </c:pt>
                <c:pt idx="18">
                  <c:v>2.4749999999999994E-2</c:v>
                </c:pt>
                <c:pt idx="19">
                  <c:v>2.3624999999999993E-2</c:v>
                </c:pt>
                <c:pt idx="20">
                  <c:v>2.2500000000000003E-2</c:v>
                </c:pt>
                <c:pt idx="21">
                  <c:v>2.1374999999999991E-2</c:v>
                </c:pt>
                <c:pt idx="22">
                  <c:v>2.024999999999999E-2</c:v>
                </c:pt>
                <c:pt idx="23">
                  <c:v>1.9124999999999989E-2</c:v>
                </c:pt>
                <c:pt idx="24">
                  <c:v>1.7999999999999988E-2</c:v>
                </c:pt>
                <c:pt idx="25">
                  <c:v>1.6874999999999987E-2</c:v>
                </c:pt>
                <c:pt idx="26">
                  <c:v>1.5749999999999986E-2</c:v>
                </c:pt>
                <c:pt idx="27">
                  <c:v>1.4624999999999985E-2</c:v>
                </c:pt>
                <c:pt idx="28">
                  <c:v>1.3499999999999988E-2</c:v>
                </c:pt>
                <c:pt idx="29">
                  <c:v>1.2374999999999987E-2</c:v>
                </c:pt>
                <c:pt idx="30">
                  <c:v>1.1249999999999986E-2</c:v>
                </c:pt>
                <c:pt idx="31">
                  <c:v>1.0124999999999985E-2</c:v>
                </c:pt>
                <c:pt idx="32">
                  <c:v>8.9999999999999837E-3</c:v>
                </c:pt>
                <c:pt idx="33">
                  <c:v>7.8749999999999827E-3</c:v>
                </c:pt>
                <c:pt idx="34">
                  <c:v>6.7499999999999852E-3</c:v>
                </c:pt>
                <c:pt idx="35">
                  <c:v>5.6249999999999842E-3</c:v>
                </c:pt>
                <c:pt idx="36">
                  <c:v>4.4999999999999832E-3</c:v>
                </c:pt>
                <c:pt idx="37">
                  <c:v>3.3749999999999822E-3</c:v>
                </c:pt>
                <c:pt idx="38">
                  <c:v>2.2499999999999812E-3</c:v>
                </c:pt>
                <c:pt idx="39">
                  <c:v>1.1249999999999802E-3</c:v>
                </c:pt>
                <c:pt idx="40">
                  <c:v>0</c:v>
                </c:pt>
                <c:pt idx="41">
                  <c:v>-1.1250000000000149E-3</c:v>
                </c:pt>
                <c:pt idx="42">
                  <c:v>-2.2500000000000159E-3</c:v>
                </c:pt>
                <c:pt idx="43">
                  <c:v>-3.375000000000003E-3</c:v>
                </c:pt>
                <c:pt idx="44">
                  <c:v>-4.500000000000004E-3</c:v>
                </c:pt>
                <c:pt idx="45">
                  <c:v>-5.6249999999999981E-3</c:v>
                </c:pt>
                <c:pt idx="46">
                  <c:v>-6.7499999999999921E-3</c:v>
                </c:pt>
                <c:pt idx="47">
                  <c:v>-7.8749999999999931E-3</c:v>
                </c:pt>
                <c:pt idx="48">
                  <c:v>-8.9999999999999872E-3</c:v>
                </c:pt>
                <c:pt idx="49">
                  <c:v>-1.0124999999999981E-2</c:v>
                </c:pt>
                <c:pt idx="50">
                  <c:v>-1.1249999999999982E-2</c:v>
                </c:pt>
                <c:pt idx="51">
                  <c:v>-1.2374999999999976E-2</c:v>
                </c:pt>
                <c:pt idx="52">
                  <c:v>-1.349999999999997E-2</c:v>
                </c:pt>
                <c:pt idx="53">
                  <c:v>-1.4624999999999964E-2</c:v>
                </c:pt>
                <c:pt idx="54">
                  <c:v>-1.5749999999999965E-2</c:v>
                </c:pt>
                <c:pt idx="55">
                  <c:v>-1.6874999999999959E-2</c:v>
                </c:pt>
                <c:pt idx="56">
                  <c:v>-1.7999999999999947E-2</c:v>
                </c:pt>
                <c:pt idx="57">
                  <c:v>-1.9124999999999961E-2</c:v>
                </c:pt>
                <c:pt idx="58">
                  <c:v>-2.0249999999999949E-2</c:v>
                </c:pt>
                <c:pt idx="59">
                  <c:v>-2.1374999999999936E-2</c:v>
                </c:pt>
                <c:pt idx="60">
                  <c:v>-2.2499999999999937E-2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8E-48E2-BD71-07771043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49632"/>
        <c:axId val="1122290144"/>
      </c:scatterChart>
      <c:valAx>
        <c:axId val="98964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290144"/>
        <c:crosses val="autoZero"/>
        <c:crossBetween val="midCat"/>
      </c:valAx>
      <c:valAx>
        <c:axId val="11222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649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A926086-78D2-40B9-B0DD-E7DFE5D0A365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E33DB5-11CF-460E-B2F5-6D1C758FE9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2"/>
  <sheetViews>
    <sheetView tabSelected="1" topLeftCell="E1" workbookViewId="0">
      <selection activeCell="R1" sqref="R1"/>
    </sheetView>
  </sheetViews>
  <sheetFormatPr defaultRowHeight="15" x14ac:dyDescent="0.25"/>
  <cols>
    <col min="2" max="2" width="10.5703125" bestFit="1" customWidth="1"/>
    <col min="5" max="5" width="9.7109375" bestFit="1" customWidth="1"/>
    <col min="6" max="6" width="9.85546875" bestFit="1" customWidth="1"/>
    <col min="7" max="7" width="13.5703125" bestFit="1" customWidth="1"/>
    <col min="8" max="8" width="9.5703125" bestFit="1" customWidth="1"/>
    <col min="9" max="9" width="13" bestFit="1" customWidth="1"/>
    <col min="11" max="11" width="13.7109375" customWidth="1"/>
    <col min="12" max="12" width="11.140625" bestFit="1" customWidth="1"/>
  </cols>
  <sheetData>
    <row r="1" spans="1:19" x14ac:dyDescent="0.25">
      <c r="A1" s="7"/>
      <c r="B1" s="8" t="s">
        <v>4</v>
      </c>
      <c r="C1" s="8" t="s">
        <v>3</v>
      </c>
      <c r="D1" s="14" t="s">
        <v>5</v>
      </c>
      <c r="E1" s="6" t="s">
        <v>10</v>
      </c>
      <c r="F1" s="31" t="s">
        <v>16</v>
      </c>
      <c r="G1" s="3" t="s">
        <v>17</v>
      </c>
      <c r="H1" s="3" t="s">
        <v>19</v>
      </c>
      <c r="I1" s="3" t="s">
        <v>20</v>
      </c>
      <c r="K1" s="23"/>
      <c r="L1" s="8" t="s">
        <v>3</v>
      </c>
      <c r="M1" s="9" t="s">
        <v>5</v>
      </c>
      <c r="O1" s="3" t="s">
        <v>12</v>
      </c>
      <c r="P1" s="3" t="s">
        <v>13</v>
      </c>
      <c r="Q1" s="3" t="s">
        <v>14</v>
      </c>
      <c r="R1" s="3" t="s">
        <v>7</v>
      </c>
      <c r="S1" s="3" t="s">
        <v>15</v>
      </c>
    </row>
    <row r="2" spans="1:19" x14ac:dyDescent="0.25">
      <c r="A2" s="10" t="s">
        <v>0</v>
      </c>
      <c r="B2" s="4">
        <v>0.25</v>
      </c>
      <c r="C2" s="5">
        <f>-0.04</f>
        <v>-0.04</v>
      </c>
      <c r="D2" s="15">
        <f>-0.08</f>
        <v>-0.08</v>
      </c>
      <c r="E2" s="17">
        <f>C2*D2*B2</f>
        <v>8.0000000000000004E-4</v>
      </c>
      <c r="F2" s="18">
        <f>C2-$L$2</f>
        <v>-6.25E-2</v>
      </c>
      <c r="G2" s="18">
        <f>F2^2</f>
        <v>3.90625E-3</v>
      </c>
      <c r="H2" s="18">
        <f>D2-$M$2</f>
        <v>-0.125</v>
      </c>
      <c r="I2" s="18">
        <f>H2^2</f>
        <v>1.5625E-2</v>
      </c>
      <c r="K2" s="20" t="s">
        <v>18</v>
      </c>
      <c r="L2" s="18">
        <f>SUMPRODUCT(B2:B4,C2:C4)</f>
        <v>2.2499999999999999E-2</v>
      </c>
      <c r="M2" s="21">
        <f>SUMPRODUCT(B2:B4,D2:D4)</f>
        <v>4.4999999999999998E-2</v>
      </c>
      <c r="O2">
        <v>0</v>
      </c>
      <c r="P2">
        <v>1</v>
      </c>
      <c r="Q2" s="24">
        <f>(O2^2)*$L$3+(P2^2)*$M$3+2*O2*P2*$L$5</f>
        <v>5.2750000000000002E-3</v>
      </c>
      <c r="R2">
        <f>SQRT(Q2)</f>
        <v>7.2629195231669746E-2</v>
      </c>
      <c r="S2">
        <f>O2*$L$2+P2*$M$2</f>
        <v>4.4999999999999998E-2</v>
      </c>
    </row>
    <row r="3" spans="1:19" x14ac:dyDescent="0.25">
      <c r="A3" s="10" t="s">
        <v>1</v>
      </c>
      <c r="B3" s="4">
        <v>0.5</v>
      </c>
      <c r="C3" s="5">
        <f>0.04</f>
        <v>0.04</v>
      </c>
      <c r="D3" s="15">
        <v>0.08</v>
      </c>
      <c r="E3" s="17">
        <f>C3*D3*B3</f>
        <v>1.6000000000000001E-3</v>
      </c>
      <c r="F3" s="18">
        <f t="shared" ref="F3:F4" si="0">C3-$L$2</f>
        <v>1.7500000000000002E-2</v>
      </c>
      <c r="G3" s="18">
        <f t="shared" ref="G3:G4" si="1">F3^2</f>
        <v>3.0625000000000004E-4</v>
      </c>
      <c r="H3" s="18">
        <f t="shared" ref="H3:H4" si="2">D3-$M$2</f>
        <v>3.5000000000000003E-2</v>
      </c>
      <c r="I3" s="18">
        <f t="shared" ref="I3:I4" si="3">H3^2</f>
        <v>1.2250000000000002E-3</v>
      </c>
      <c r="K3" s="20" t="s">
        <v>6</v>
      </c>
      <c r="L3" s="4">
        <f>SUMPRODUCT(B2:B4,G2:G4)</f>
        <v>1.31875E-3</v>
      </c>
      <c r="M3" s="22">
        <f>SUMPRODUCT(B2:B4,I2:I4)</f>
        <v>5.2750000000000002E-3</v>
      </c>
      <c r="O3">
        <f>0.05</f>
        <v>0.05</v>
      </c>
      <c r="P3">
        <f>1-O3</f>
        <v>0.95</v>
      </c>
      <c r="Q3">
        <f>(O3^2)*$L$3+(P3^2)*$M$3+2*O3*P3*$L$5</f>
        <v>5.0145468750000003E-3</v>
      </c>
      <c r="R3">
        <f>SQRT(Q3)</f>
        <v>7.0813465350878013E-2</v>
      </c>
      <c r="S3">
        <f t="shared" ref="S3:S62" si="4">O3*$L$2+P3*$M$2</f>
        <v>4.3874999999999997E-2</v>
      </c>
    </row>
    <row r="4" spans="1:19" ht="15.75" thickBot="1" x14ac:dyDescent="0.3">
      <c r="A4" s="11" t="s">
        <v>2</v>
      </c>
      <c r="B4" s="12">
        <v>0.25</v>
      </c>
      <c r="C4" s="13">
        <f>0.05</f>
        <v>0.05</v>
      </c>
      <c r="D4" s="16">
        <f>C4*2</f>
        <v>0.1</v>
      </c>
      <c r="E4" s="32">
        <f>C4*D4*B4</f>
        <v>1.2500000000000002E-3</v>
      </c>
      <c r="F4" s="18">
        <f t="shared" si="0"/>
        <v>2.7500000000000004E-2</v>
      </c>
      <c r="G4" s="18">
        <f t="shared" si="1"/>
        <v>7.5625000000000019E-4</v>
      </c>
      <c r="H4" s="18">
        <f t="shared" si="2"/>
        <v>5.5000000000000007E-2</v>
      </c>
      <c r="I4" s="18">
        <f t="shared" si="3"/>
        <v>3.0250000000000008E-3</v>
      </c>
      <c r="K4" s="20" t="s">
        <v>7</v>
      </c>
      <c r="L4" s="4">
        <f>SQRT(L3)</f>
        <v>3.6314597615834873E-2</v>
      </c>
      <c r="M4" s="4">
        <f>SQRT(M3)</f>
        <v>7.2629195231669746E-2</v>
      </c>
      <c r="O4">
        <f>O3+0.05</f>
        <v>0.1</v>
      </c>
      <c r="P4">
        <f t="shared" ref="P4:P62" si="5">1-O4</f>
        <v>0.9</v>
      </c>
      <c r="Q4">
        <f>(O4^2)*$L$3+(P4^2)*$M$3+2*O4*P4*$L$5</f>
        <v>4.760687500000001E-3</v>
      </c>
      <c r="R4">
        <f t="shared" ref="R4:R62" si="6">SQRT(Q4)</f>
        <v>6.8997735470086266E-2</v>
      </c>
      <c r="S4">
        <f t="shared" si="4"/>
        <v>4.2750000000000003E-2</v>
      </c>
    </row>
    <row r="5" spans="1:19" x14ac:dyDescent="0.25">
      <c r="D5" t="s">
        <v>11</v>
      </c>
      <c r="E5" s="2">
        <f>SUM(E2:E4)</f>
        <v>3.6500000000000005E-3</v>
      </c>
      <c r="F5" s="1"/>
      <c r="G5" s="1"/>
      <c r="H5" s="1"/>
      <c r="I5" s="1"/>
      <c r="K5" s="20" t="s">
        <v>8</v>
      </c>
      <c r="L5" s="19">
        <f>SUMPRODUCT(B2:B4,F2:F4,H2:H4)</f>
        <v>2.6375000000000001E-3</v>
      </c>
      <c r="M5" s="22"/>
      <c r="O5">
        <f t="shared" ref="O5:O62" si="7">O4+0.05</f>
        <v>0.15000000000000002</v>
      </c>
      <c r="P5">
        <f t="shared" si="5"/>
        <v>0.85</v>
      </c>
      <c r="Q5">
        <f t="shared" ref="Q5:Q62" si="8">(O5^2)*$L$3+(P5^2)*$M$3+2*O5*P5*$L$5</f>
        <v>4.5134218749999996E-3</v>
      </c>
      <c r="R5">
        <f t="shared" si="6"/>
        <v>6.7182005589294519E-2</v>
      </c>
      <c r="S5">
        <f t="shared" si="4"/>
        <v>4.1625000000000002E-2</v>
      </c>
    </row>
    <row r="6" spans="1:19" ht="15.75" thickBot="1" x14ac:dyDescent="0.3">
      <c r="K6" s="11" t="s">
        <v>9</v>
      </c>
      <c r="L6" s="33">
        <f>L5/(L4*M4)</f>
        <v>1.0000000000000002</v>
      </c>
      <c r="M6" s="34"/>
      <c r="O6">
        <f t="shared" si="7"/>
        <v>0.2</v>
      </c>
      <c r="P6">
        <f t="shared" si="5"/>
        <v>0.8</v>
      </c>
      <c r="Q6">
        <f t="shared" si="8"/>
        <v>4.2727500000000014E-3</v>
      </c>
      <c r="R6">
        <f t="shared" si="6"/>
        <v>6.5366275708502786E-2</v>
      </c>
      <c r="S6">
        <f t="shared" si="4"/>
        <v>4.0499999999999994E-2</v>
      </c>
    </row>
    <row r="7" spans="1:19" x14ac:dyDescent="0.25">
      <c r="A7" s="3"/>
      <c r="B7" s="3"/>
      <c r="C7" s="3"/>
      <c r="D7" s="3"/>
      <c r="E7" s="3"/>
      <c r="O7">
        <f t="shared" si="7"/>
        <v>0.25</v>
      </c>
      <c r="P7">
        <f t="shared" si="5"/>
        <v>0.75</v>
      </c>
      <c r="Q7">
        <f t="shared" si="8"/>
        <v>4.0386718750000002E-3</v>
      </c>
      <c r="R7">
        <f t="shared" si="6"/>
        <v>6.3550545827711039E-2</v>
      </c>
      <c r="S7">
        <f t="shared" si="4"/>
        <v>3.9375E-2</v>
      </c>
    </row>
    <row r="8" spans="1:19" x14ac:dyDescent="0.25">
      <c r="B8" s="27"/>
      <c r="C8" s="27"/>
      <c r="D8" s="25"/>
      <c r="E8" s="26"/>
      <c r="O8" s="29">
        <f t="shared" si="7"/>
        <v>0.3</v>
      </c>
      <c r="P8" s="29">
        <f t="shared" si="5"/>
        <v>0.7</v>
      </c>
      <c r="Q8" s="29">
        <f t="shared" si="8"/>
        <v>3.8111874999999995E-3</v>
      </c>
      <c r="R8" s="29">
        <f t="shared" si="6"/>
        <v>6.1734815946919284E-2</v>
      </c>
      <c r="S8" s="29">
        <f t="shared" si="4"/>
        <v>3.8249999999999999E-2</v>
      </c>
    </row>
    <row r="9" spans="1:19" x14ac:dyDescent="0.25">
      <c r="D9" s="25"/>
      <c r="E9" s="26"/>
      <c r="O9">
        <f t="shared" si="7"/>
        <v>0.35</v>
      </c>
      <c r="P9">
        <f t="shared" si="5"/>
        <v>0.65</v>
      </c>
      <c r="Q9">
        <f t="shared" si="8"/>
        <v>3.5902968750000002E-3</v>
      </c>
      <c r="R9">
        <f t="shared" si="6"/>
        <v>5.9919086066127544E-2</v>
      </c>
      <c r="S9">
        <f t="shared" si="4"/>
        <v>3.7124999999999998E-2</v>
      </c>
    </row>
    <row r="10" spans="1:19" x14ac:dyDescent="0.25">
      <c r="D10" s="25"/>
      <c r="E10" s="26"/>
      <c r="O10">
        <f t="shared" si="7"/>
        <v>0.39999999999999997</v>
      </c>
      <c r="P10">
        <f t="shared" si="5"/>
        <v>0.60000000000000009</v>
      </c>
      <c r="Q10">
        <f t="shared" si="8"/>
        <v>3.3760000000000005E-3</v>
      </c>
      <c r="R10">
        <f t="shared" si="6"/>
        <v>5.8103356185335804E-2</v>
      </c>
      <c r="S10">
        <f t="shared" si="4"/>
        <v>3.6000000000000004E-2</v>
      </c>
    </row>
    <row r="11" spans="1:19" x14ac:dyDescent="0.25">
      <c r="B11" s="28"/>
      <c r="E11" s="2"/>
      <c r="O11">
        <f t="shared" si="7"/>
        <v>0.44999999999999996</v>
      </c>
      <c r="P11">
        <f t="shared" si="5"/>
        <v>0.55000000000000004</v>
      </c>
      <c r="Q11">
        <f t="shared" si="8"/>
        <v>3.1682968750000005E-3</v>
      </c>
      <c r="R11">
        <f t="shared" si="6"/>
        <v>5.6287626304544064E-2</v>
      </c>
      <c r="S11">
        <f t="shared" si="4"/>
        <v>3.4875000000000003E-2</v>
      </c>
    </row>
    <row r="12" spans="1:19" x14ac:dyDescent="0.25">
      <c r="B12" s="24"/>
      <c r="O12" s="29">
        <f t="shared" si="7"/>
        <v>0.49999999999999994</v>
      </c>
      <c r="P12" s="29">
        <f t="shared" si="5"/>
        <v>0.5</v>
      </c>
      <c r="Q12" s="29">
        <f t="shared" si="8"/>
        <v>2.9671874999999998E-3</v>
      </c>
      <c r="R12" s="29">
        <f t="shared" si="6"/>
        <v>5.447189642375231E-2</v>
      </c>
      <c r="S12" s="29">
        <f t="shared" si="4"/>
        <v>3.3749999999999995E-2</v>
      </c>
    </row>
    <row r="13" spans="1:19" x14ac:dyDescent="0.25">
      <c r="O13">
        <f t="shared" si="7"/>
        <v>0.54999999999999993</v>
      </c>
      <c r="P13">
        <f t="shared" si="5"/>
        <v>0.45000000000000007</v>
      </c>
      <c r="Q13">
        <f t="shared" si="8"/>
        <v>2.7726718750000004E-3</v>
      </c>
      <c r="R13">
        <f t="shared" si="6"/>
        <v>5.265616654296057E-2</v>
      </c>
      <c r="S13">
        <f t="shared" si="4"/>
        <v>3.2625000000000001E-2</v>
      </c>
    </row>
    <row r="14" spans="1:19" x14ac:dyDescent="0.25">
      <c r="O14">
        <f t="shared" si="7"/>
        <v>0.6</v>
      </c>
      <c r="P14">
        <f t="shared" si="5"/>
        <v>0.4</v>
      </c>
      <c r="Q14">
        <f t="shared" si="8"/>
        <v>2.5847500000000002E-3</v>
      </c>
      <c r="R14">
        <f t="shared" si="6"/>
        <v>5.0840436662168829E-2</v>
      </c>
      <c r="S14">
        <f t="shared" si="4"/>
        <v>3.15E-2</v>
      </c>
    </row>
    <row r="15" spans="1:19" x14ac:dyDescent="0.25">
      <c r="O15">
        <f t="shared" si="7"/>
        <v>0.65</v>
      </c>
      <c r="P15">
        <f t="shared" si="5"/>
        <v>0.35</v>
      </c>
      <c r="Q15">
        <f t="shared" si="8"/>
        <v>2.4034218749999997E-3</v>
      </c>
      <c r="R15">
        <f t="shared" si="6"/>
        <v>4.9024706781377082E-2</v>
      </c>
      <c r="S15">
        <f t="shared" si="4"/>
        <v>3.0374999999999999E-2</v>
      </c>
    </row>
    <row r="16" spans="1:19" x14ac:dyDescent="0.25">
      <c r="O16" s="29">
        <f t="shared" si="7"/>
        <v>0.70000000000000007</v>
      </c>
      <c r="P16" s="29">
        <f t="shared" si="5"/>
        <v>0.29999999999999993</v>
      </c>
      <c r="Q16" s="30">
        <f>(O16^2)*$L$3+(P16^2)*$M$3+2*O16*P16*$L$5</f>
        <v>2.2286874999999998E-3</v>
      </c>
      <c r="R16" s="29">
        <f t="shared" si="6"/>
        <v>4.7208976900585335E-2</v>
      </c>
      <c r="S16" s="29">
        <f t="shared" si="4"/>
        <v>2.9249999999999998E-2</v>
      </c>
    </row>
    <row r="17" spans="15:19" x14ac:dyDescent="0.25">
      <c r="O17">
        <f t="shared" si="7"/>
        <v>0.75000000000000011</v>
      </c>
      <c r="P17">
        <f t="shared" si="5"/>
        <v>0.24999999999999989</v>
      </c>
      <c r="Q17">
        <f t="shared" si="8"/>
        <v>2.0605468749999994E-3</v>
      </c>
      <c r="R17">
        <f t="shared" si="6"/>
        <v>4.5393247019793588E-2</v>
      </c>
      <c r="S17">
        <f t="shared" si="4"/>
        <v>2.8124999999999997E-2</v>
      </c>
    </row>
    <row r="18" spans="15:19" x14ac:dyDescent="0.25">
      <c r="O18">
        <f t="shared" si="7"/>
        <v>0.80000000000000016</v>
      </c>
      <c r="P18">
        <f t="shared" si="5"/>
        <v>0.19999999999999984</v>
      </c>
      <c r="Q18">
        <f t="shared" si="8"/>
        <v>1.8989999999999996E-3</v>
      </c>
      <c r="R18">
        <f t="shared" si="6"/>
        <v>4.3577517139001848E-2</v>
      </c>
      <c r="S18">
        <f t="shared" si="4"/>
        <v>2.6999999999999996E-2</v>
      </c>
    </row>
    <row r="19" spans="15:19" x14ac:dyDescent="0.25">
      <c r="O19">
        <f t="shared" si="7"/>
        <v>0.8500000000000002</v>
      </c>
      <c r="P19">
        <f t="shared" si="5"/>
        <v>0.1499999999999998</v>
      </c>
      <c r="Q19">
        <f t="shared" si="8"/>
        <v>1.7440468749999995E-3</v>
      </c>
      <c r="R19">
        <f t="shared" si="6"/>
        <v>4.1761787258210101E-2</v>
      </c>
      <c r="S19">
        <f t="shared" si="4"/>
        <v>2.5874999999999995E-2</v>
      </c>
    </row>
    <row r="20" spans="15:19" x14ac:dyDescent="0.25">
      <c r="O20">
        <f t="shared" si="7"/>
        <v>0.90000000000000024</v>
      </c>
      <c r="P20">
        <f t="shared" si="5"/>
        <v>9.9999999999999756E-2</v>
      </c>
      <c r="Q20">
        <f t="shared" si="8"/>
        <v>1.5956874999999995E-3</v>
      </c>
      <c r="R20">
        <f t="shared" si="6"/>
        <v>3.9946057377418354E-2</v>
      </c>
      <c r="S20">
        <f t="shared" si="4"/>
        <v>2.4749999999999994E-2</v>
      </c>
    </row>
    <row r="21" spans="15:19" x14ac:dyDescent="0.25">
      <c r="O21">
        <f t="shared" si="7"/>
        <v>0.95000000000000029</v>
      </c>
      <c r="P21">
        <f t="shared" si="5"/>
        <v>4.9999999999999711E-2</v>
      </c>
      <c r="Q21">
        <f t="shared" si="8"/>
        <v>1.4539218749999991E-3</v>
      </c>
      <c r="R21">
        <f t="shared" si="6"/>
        <v>3.8130327496626606E-2</v>
      </c>
      <c r="S21">
        <f t="shared" si="4"/>
        <v>2.3624999999999993E-2</v>
      </c>
    </row>
    <row r="22" spans="15:19" x14ac:dyDescent="0.25">
      <c r="O22">
        <f t="shared" si="7"/>
        <v>1.0000000000000002</v>
      </c>
      <c r="P22">
        <f t="shared" si="5"/>
        <v>0</v>
      </c>
      <c r="Q22">
        <f t="shared" si="8"/>
        <v>1.3187500000000007E-3</v>
      </c>
      <c r="R22">
        <f t="shared" si="6"/>
        <v>3.6314597615834887E-2</v>
      </c>
      <c r="S22">
        <f t="shared" si="4"/>
        <v>2.2500000000000003E-2</v>
      </c>
    </row>
    <row r="23" spans="15:19" x14ac:dyDescent="0.25">
      <c r="O23">
        <f t="shared" si="7"/>
        <v>1.0500000000000003</v>
      </c>
      <c r="P23">
        <f t="shared" si="5"/>
        <v>-5.0000000000000266E-2</v>
      </c>
      <c r="Q23">
        <f t="shared" si="8"/>
        <v>1.1901718749999994E-3</v>
      </c>
      <c r="R23">
        <f t="shared" si="6"/>
        <v>3.4498867735043119E-2</v>
      </c>
      <c r="S23">
        <f t="shared" si="4"/>
        <v>2.1374999999999991E-2</v>
      </c>
    </row>
    <row r="24" spans="15:19" x14ac:dyDescent="0.25">
      <c r="O24">
        <f t="shared" si="7"/>
        <v>1.1000000000000003</v>
      </c>
      <c r="P24">
        <f t="shared" si="5"/>
        <v>-0.10000000000000031</v>
      </c>
      <c r="Q24">
        <f t="shared" si="8"/>
        <v>1.0681874999999993E-3</v>
      </c>
      <c r="R24">
        <f t="shared" si="6"/>
        <v>3.2683137854251379E-2</v>
      </c>
      <c r="S24">
        <f t="shared" si="4"/>
        <v>2.024999999999999E-2</v>
      </c>
    </row>
    <row r="25" spans="15:19" x14ac:dyDescent="0.25">
      <c r="O25">
        <f t="shared" si="7"/>
        <v>1.1500000000000004</v>
      </c>
      <c r="P25">
        <f t="shared" si="5"/>
        <v>-0.15000000000000036</v>
      </c>
      <c r="Q25">
        <f t="shared" si="8"/>
        <v>9.5279687499999933E-4</v>
      </c>
      <c r="R25">
        <f t="shared" si="6"/>
        <v>3.0867407973459632E-2</v>
      </c>
      <c r="S25">
        <f t="shared" si="4"/>
        <v>1.9124999999999989E-2</v>
      </c>
    </row>
    <row r="26" spans="15:19" x14ac:dyDescent="0.25">
      <c r="O26">
        <f t="shared" si="7"/>
        <v>1.2000000000000004</v>
      </c>
      <c r="P26">
        <f t="shared" si="5"/>
        <v>-0.2000000000000004</v>
      </c>
      <c r="Q26">
        <f t="shared" si="8"/>
        <v>8.4399999999999905E-4</v>
      </c>
      <c r="R26">
        <f t="shared" si="6"/>
        <v>2.9051678092667885E-2</v>
      </c>
      <c r="S26">
        <f t="shared" si="4"/>
        <v>1.7999999999999988E-2</v>
      </c>
    </row>
    <row r="27" spans="15:19" x14ac:dyDescent="0.25">
      <c r="O27">
        <f t="shared" si="7"/>
        <v>1.2500000000000004</v>
      </c>
      <c r="P27">
        <f t="shared" si="5"/>
        <v>-0.25000000000000044</v>
      </c>
      <c r="Q27">
        <f t="shared" si="8"/>
        <v>7.417968749999994E-4</v>
      </c>
      <c r="R27">
        <f t="shared" si="6"/>
        <v>2.7235948211876145E-2</v>
      </c>
      <c r="S27">
        <f t="shared" si="4"/>
        <v>1.6874999999999987E-2</v>
      </c>
    </row>
    <row r="28" spans="15:19" x14ac:dyDescent="0.25">
      <c r="O28">
        <f t="shared" si="7"/>
        <v>1.3000000000000005</v>
      </c>
      <c r="P28">
        <f t="shared" si="5"/>
        <v>-0.30000000000000049</v>
      </c>
      <c r="Q28">
        <f t="shared" si="8"/>
        <v>6.4618749999999919E-4</v>
      </c>
      <c r="R28">
        <f t="shared" si="6"/>
        <v>2.5420218331084397E-2</v>
      </c>
      <c r="S28">
        <f t="shared" si="4"/>
        <v>1.5749999999999986E-2</v>
      </c>
    </row>
    <row r="29" spans="15:19" x14ac:dyDescent="0.25">
      <c r="O29">
        <f t="shared" si="7"/>
        <v>1.3500000000000005</v>
      </c>
      <c r="P29">
        <f t="shared" si="5"/>
        <v>-0.35000000000000053</v>
      </c>
      <c r="Q29">
        <f t="shared" si="8"/>
        <v>5.5717187499999907E-4</v>
      </c>
      <c r="R29">
        <f t="shared" si="6"/>
        <v>2.360448845029265E-2</v>
      </c>
      <c r="S29">
        <f t="shared" si="4"/>
        <v>1.4624999999999985E-2</v>
      </c>
    </row>
    <row r="30" spans="15:19" x14ac:dyDescent="0.25">
      <c r="O30">
        <f t="shared" si="7"/>
        <v>1.4000000000000006</v>
      </c>
      <c r="P30">
        <f t="shared" si="5"/>
        <v>-0.40000000000000058</v>
      </c>
      <c r="Q30">
        <f t="shared" si="8"/>
        <v>4.7474999999999904E-4</v>
      </c>
      <c r="R30">
        <f t="shared" si="6"/>
        <v>2.1788758569500903E-2</v>
      </c>
      <c r="S30">
        <f t="shared" si="4"/>
        <v>1.3499999999999988E-2</v>
      </c>
    </row>
    <row r="31" spans="15:19" x14ac:dyDescent="0.25">
      <c r="O31">
        <f t="shared" si="7"/>
        <v>1.4500000000000006</v>
      </c>
      <c r="P31">
        <f t="shared" si="5"/>
        <v>-0.45000000000000062</v>
      </c>
      <c r="Q31">
        <f t="shared" si="8"/>
        <v>3.989218749999991E-4</v>
      </c>
      <c r="R31">
        <f t="shared" si="6"/>
        <v>1.9973028688709159E-2</v>
      </c>
      <c r="S31">
        <f t="shared" si="4"/>
        <v>1.2374999999999987E-2</v>
      </c>
    </row>
    <row r="32" spans="15:19" x14ac:dyDescent="0.25">
      <c r="O32">
        <f t="shared" si="7"/>
        <v>1.5000000000000007</v>
      </c>
      <c r="P32">
        <f t="shared" si="5"/>
        <v>-0.50000000000000067</v>
      </c>
      <c r="Q32">
        <f t="shared" si="8"/>
        <v>3.2968749999999838E-4</v>
      </c>
      <c r="R32">
        <f t="shared" si="6"/>
        <v>1.8157298807917392E-2</v>
      </c>
      <c r="S32">
        <f t="shared" si="4"/>
        <v>1.1249999999999986E-2</v>
      </c>
    </row>
    <row r="33" spans="15:19" x14ac:dyDescent="0.25">
      <c r="O33">
        <f t="shared" si="7"/>
        <v>1.5500000000000007</v>
      </c>
      <c r="P33">
        <f t="shared" si="5"/>
        <v>-0.55000000000000071</v>
      </c>
      <c r="Q33">
        <f t="shared" si="8"/>
        <v>2.6704687499999862E-4</v>
      </c>
      <c r="R33">
        <f t="shared" si="6"/>
        <v>1.6341568927125651E-2</v>
      </c>
      <c r="S33">
        <f t="shared" si="4"/>
        <v>1.0124999999999985E-2</v>
      </c>
    </row>
    <row r="34" spans="15:19" x14ac:dyDescent="0.25">
      <c r="O34">
        <f t="shared" si="7"/>
        <v>1.6000000000000008</v>
      </c>
      <c r="P34">
        <f t="shared" si="5"/>
        <v>-0.60000000000000075</v>
      </c>
      <c r="Q34">
        <f t="shared" si="8"/>
        <v>2.1099999999999938E-4</v>
      </c>
      <c r="R34">
        <f t="shared" si="6"/>
        <v>1.4525839046333928E-2</v>
      </c>
      <c r="S34">
        <f t="shared" si="4"/>
        <v>8.9999999999999837E-3</v>
      </c>
    </row>
    <row r="35" spans="15:19" x14ac:dyDescent="0.25">
      <c r="O35">
        <f t="shared" si="7"/>
        <v>1.6500000000000008</v>
      </c>
      <c r="P35">
        <f t="shared" si="5"/>
        <v>-0.6500000000000008</v>
      </c>
      <c r="Q35">
        <f t="shared" si="8"/>
        <v>1.615468749999998E-4</v>
      </c>
      <c r="R35">
        <f t="shared" si="6"/>
        <v>1.2710109165542199E-2</v>
      </c>
      <c r="S35">
        <f t="shared" si="4"/>
        <v>7.8749999999999827E-3</v>
      </c>
    </row>
    <row r="36" spans="15:19" x14ac:dyDescent="0.25">
      <c r="O36">
        <f t="shared" si="7"/>
        <v>1.7000000000000008</v>
      </c>
      <c r="P36">
        <f t="shared" si="5"/>
        <v>-0.70000000000000084</v>
      </c>
      <c r="Q36">
        <f t="shared" si="8"/>
        <v>1.1868749999999987E-4</v>
      </c>
      <c r="R36">
        <f t="shared" si="6"/>
        <v>1.0894379284750457E-2</v>
      </c>
      <c r="S36">
        <f t="shared" si="4"/>
        <v>6.7499999999999852E-3</v>
      </c>
    </row>
    <row r="37" spans="15:19" x14ac:dyDescent="0.25">
      <c r="O37">
        <f t="shared" si="7"/>
        <v>1.7500000000000009</v>
      </c>
      <c r="P37">
        <f t="shared" si="5"/>
        <v>-0.75000000000000089</v>
      </c>
      <c r="Q37">
        <f t="shared" si="8"/>
        <v>8.2421874999999596E-5</v>
      </c>
      <c r="R37">
        <f t="shared" si="6"/>
        <v>9.0786494039586958E-3</v>
      </c>
      <c r="S37">
        <f t="shared" si="4"/>
        <v>5.6249999999999842E-3</v>
      </c>
    </row>
    <row r="38" spans="15:19" x14ac:dyDescent="0.25">
      <c r="O38">
        <f t="shared" si="7"/>
        <v>1.8000000000000009</v>
      </c>
      <c r="P38">
        <f t="shared" si="5"/>
        <v>-0.80000000000000093</v>
      </c>
      <c r="Q38">
        <f t="shared" si="8"/>
        <v>5.2750000000000713E-5</v>
      </c>
      <c r="R38">
        <f t="shared" si="6"/>
        <v>7.2629195231670241E-3</v>
      </c>
      <c r="S38">
        <f t="shared" si="4"/>
        <v>4.4999999999999832E-3</v>
      </c>
    </row>
    <row r="39" spans="15:19" x14ac:dyDescent="0.25">
      <c r="O39">
        <f t="shared" si="7"/>
        <v>1.850000000000001</v>
      </c>
      <c r="P39">
        <f t="shared" si="5"/>
        <v>-0.85000000000000098</v>
      </c>
      <c r="Q39">
        <f t="shared" si="8"/>
        <v>2.9671874999999751E-5</v>
      </c>
      <c r="R39">
        <f t="shared" si="6"/>
        <v>5.4471896423752084E-3</v>
      </c>
      <c r="S39">
        <f t="shared" si="4"/>
        <v>3.3749999999999822E-3</v>
      </c>
    </row>
    <row r="40" spans="15:19" x14ac:dyDescent="0.25">
      <c r="O40">
        <f t="shared" si="7"/>
        <v>1.900000000000001</v>
      </c>
      <c r="P40">
        <f t="shared" si="5"/>
        <v>-0.90000000000000102</v>
      </c>
      <c r="Q40">
        <f t="shared" si="8"/>
        <v>1.3187499999999311E-5</v>
      </c>
      <c r="R40">
        <f t="shared" si="6"/>
        <v>3.6314597615833928E-3</v>
      </c>
      <c r="S40">
        <f t="shared" si="4"/>
        <v>2.2499999999999812E-3</v>
      </c>
    </row>
    <row r="41" spans="15:19" x14ac:dyDescent="0.25">
      <c r="O41">
        <f t="shared" si="7"/>
        <v>1.9500000000000011</v>
      </c>
      <c r="P41">
        <f t="shared" si="5"/>
        <v>-0.95000000000000107</v>
      </c>
      <c r="Q41">
        <f t="shared" si="8"/>
        <v>3.2968750000011288E-6</v>
      </c>
      <c r="R41">
        <f t="shared" si="6"/>
        <v>1.8157298807920546E-3</v>
      </c>
      <c r="S41">
        <f t="shared" si="4"/>
        <v>1.1249999999999802E-3</v>
      </c>
    </row>
    <row r="42" spans="15:19" x14ac:dyDescent="0.25">
      <c r="O42">
        <f t="shared" si="7"/>
        <v>2.0000000000000009</v>
      </c>
      <c r="P42">
        <f t="shared" si="5"/>
        <v>-1.0000000000000009</v>
      </c>
      <c r="Q42">
        <f t="shared" si="8"/>
        <v>0</v>
      </c>
      <c r="R42">
        <f>SQRT(Q42)</f>
        <v>0</v>
      </c>
      <c r="S42">
        <f>O42*$L$2+P42*$M$2</f>
        <v>0</v>
      </c>
    </row>
    <row r="43" spans="15:19" x14ac:dyDescent="0.25">
      <c r="O43">
        <f t="shared" si="7"/>
        <v>2.0500000000000007</v>
      </c>
      <c r="P43">
        <f t="shared" si="5"/>
        <v>-1.0500000000000007</v>
      </c>
      <c r="Q43">
        <f t="shared" si="8"/>
        <v>3.2968750000011288E-6</v>
      </c>
      <c r="R43">
        <f t="shared" si="6"/>
        <v>1.8157298807920546E-3</v>
      </c>
      <c r="S43">
        <f t="shared" si="4"/>
        <v>-1.1250000000000149E-3</v>
      </c>
    </row>
    <row r="44" spans="15:19" x14ac:dyDescent="0.25">
      <c r="O44">
        <f t="shared" si="7"/>
        <v>2.1000000000000005</v>
      </c>
      <c r="P44">
        <f t="shared" si="5"/>
        <v>-1.1000000000000005</v>
      </c>
      <c r="Q44">
        <f t="shared" si="8"/>
        <v>1.3187499999999311E-5</v>
      </c>
      <c r="R44">
        <f t="shared" si="6"/>
        <v>3.6314597615833928E-3</v>
      </c>
      <c r="S44">
        <f t="shared" si="4"/>
        <v>-2.2500000000000159E-3</v>
      </c>
    </row>
    <row r="45" spans="15:19" x14ac:dyDescent="0.25">
      <c r="O45">
        <f t="shared" si="7"/>
        <v>2.1500000000000004</v>
      </c>
      <c r="P45">
        <f t="shared" si="5"/>
        <v>-1.1500000000000004</v>
      </c>
      <c r="Q45">
        <f t="shared" si="8"/>
        <v>2.9671875000001485E-5</v>
      </c>
      <c r="R45">
        <f t="shared" si="6"/>
        <v>5.447189642375368E-3</v>
      </c>
      <c r="S45">
        <f t="shared" si="4"/>
        <v>-3.375000000000003E-3</v>
      </c>
    </row>
    <row r="46" spans="15:19" x14ac:dyDescent="0.25">
      <c r="O46">
        <f t="shared" si="7"/>
        <v>2.2000000000000002</v>
      </c>
      <c r="P46">
        <f t="shared" si="5"/>
        <v>-1.2000000000000002</v>
      </c>
      <c r="Q46">
        <f t="shared" si="8"/>
        <v>5.2750000000000713E-5</v>
      </c>
      <c r="R46">
        <f t="shared" si="6"/>
        <v>7.2629195231670241E-3</v>
      </c>
      <c r="S46">
        <f t="shared" si="4"/>
        <v>-4.500000000000004E-3</v>
      </c>
    </row>
    <row r="47" spans="15:19" x14ac:dyDescent="0.25">
      <c r="O47">
        <f t="shared" si="7"/>
        <v>2.25</v>
      </c>
      <c r="P47">
        <f t="shared" si="5"/>
        <v>-1.25</v>
      </c>
      <c r="Q47">
        <f t="shared" si="8"/>
        <v>8.2421874999998729E-5</v>
      </c>
      <c r="R47">
        <f t="shared" si="6"/>
        <v>9.0786494039586489E-3</v>
      </c>
      <c r="S47">
        <f t="shared" si="4"/>
        <v>-5.6249999999999981E-3</v>
      </c>
    </row>
    <row r="48" spans="15:19" x14ac:dyDescent="0.25">
      <c r="O48">
        <f t="shared" si="7"/>
        <v>2.2999999999999998</v>
      </c>
      <c r="P48">
        <f t="shared" si="5"/>
        <v>-1.2999999999999998</v>
      </c>
      <c r="Q48">
        <f t="shared" si="8"/>
        <v>1.18687499999999E-4</v>
      </c>
      <c r="R48">
        <f t="shared" si="6"/>
        <v>1.0894379284750417E-2</v>
      </c>
      <c r="S48">
        <f t="shared" si="4"/>
        <v>-6.7499999999999921E-3</v>
      </c>
    </row>
    <row r="49" spans="15:19" x14ac:dyDescent="0.25">
      <c r="O49">
        <f t="shared" si="7"/>
        <v>2.3499999999999996</v>
      </c>
      <c r="P49">
        <f t="shared" si="5"/>
        <v>-1.3499999999999996</v>
      </c>
      <c r="Q49">
        <f t="shared" si="8"/>
        <v>1.6154687500000153E-4</v>
      </c>
      <c r="R49">
        <f t="shared" si="6"/>
        <v>1.2710109165542266E-2</v>
      </c>
      <c r="S49">
        <f t="shared" si="4"/>
        <v>-7.8749999999999931E-3</v>
      </c>
    </row>
    <row r="50" spans="15:19" x14ac:dyDescent="0.25">
      <c r="O50">
        <f t="shared" si="7"/>
        <v>2.3999999999999995</v>
      </c>
      <c r="P50">
        <f t="shared" si="5"/>
        <v>-1.3999999999999995</v>
      </c>
      <c r="Q50">
        <f t="shared" si="8"/>
        <v>2.1099999999999938E-4</v>
      </c>
      <c r="R50">
        <f t="shared" si="6"/>
        <v>1.4525839046333928E-2</v>
      </c>
      <c r="S50">
        <f t="shared" si="4"/>
        <v>-8.9999999999999872E-3</v>
      </c>
    </row>
    <row r="51" spans="15:19" x14ac:dyDescent="0.25">
      <c r="O51">
        <f t="shared" si="7"/>
        <v>2.4499999999999993</v>
      </c>
      <c r="P51">
        <f t="shared" si="5"/>
        <v>-1.4499999999999993</v>
      </c>
      <c r="Q51">
        <f t="shared" si="8"/>
        <v>2.6704687499999949E-4</v>
      </c>
      <c r="R51">
        <f t="shared" si="6"/>
        <v>1.6341568927125679E-2</v>
      </c>
      <c r="S51">
        <f t="shared" si="4"/>
        <v>-1.0124999999999981E-2</v>
      </c>
    </row>
    <row r="52" spans="15:19" x14ac:dyDescent="0.25">
      <c r="O52">
        <f t="shared" si="7"/>
        <v>2.4999999999999991</v>
      </c>
      <c r="P52">
        <f t="shared" si="5"/>
        <v>-1.4999999999999991</v>
      </c>
      <c r="Q52">
        <f t="shared" si="8"/>
        <v>3.2968749999999838E-4</v>
      </c>
      <c r="R52">
        <f t="shared" si="6"/>
        <v>1.8157298807917392E-2</v>
      </c>
      <c r="S52">
        <f t="shared" si="4"/>
        <v>-1.1249999999999982E-2</v>
      </c>
    </row>
    <row r="53" spans="15:19" x14ac:dyDescent="0.25">
      <c r="O53">
        <f t="shared" si="7"/>
        <v>2.5499999999999989</v>
      </c>
      <c r="P53">
        <f t="shared" si="5"/>
        <v>-1.5499999999999989</v>
      </c>
      <c r="Q53">
        <f t="shared" si="8"/>
        <v>3.9892187499999954E-4</v>
      </c>
      <c r="R53">
        <f t="shared" si="6"/>
        <v>1.997302868870917E-2</v>
      </c>
      <c r="S53">
        <f t="shared" si="4"/>
        <v>-1.2374999999999976E-2</v>
      </c>
    </row>
    <row r="54" spans="15:19" x14ac:dyDescent="0.25">
      <c r="O54">
        <f t="shared" si="7"/>
        <v>2.5999999999999988</v>
      </c>
      <c r="P54">
        <f t="shared" si="5"/>
        <v>-1.5999999999999988</v>
      </c>
      <c r="Q54">
        <f t="shared" si="8"/>
        <v>4.7474999999999948E-4</v>
      </c>
      <c r="R54">
        <f t="shared" si="6"/>
        <v>2.1788758569500914E-2</v>
      </c>
      <c r="S54">
        <f t="shared" si="4"/>
        <v>-1.349999999999997E-2</v>
      </c>
    </row>
    <row r="55" spans="15:19" x14ac:dyDescent="0.25">
      <c r="O55">
        <f t="shared" si="7"/>
        <v>2.6499999999999986</v>
      </c>
      <c r="P55">
        <f t="shared" si="5"/>
        <v>-1.6499999999999986</v>
      </c>
      <c r="Q55">
        <f t="shared" si="8"/>
        <v>5.5717187499999474E-4</v>
      </c>
      <c r="R55">
        <f t="shared" si="6"/>
        <v>2.3604488450292557E-2</v>
      </c>
      <c r="S55">
        <f t="shared" si="4"/>
        <v>-1.4624999999999964E-2</v>
      </c>
    </row>
    <row r="56" spans="15:19" x14ac:dyDescent="0.25">
      <c r="O56">
        <f t="shared" si="7"/>
        <v>2.6999999999999984</v>
      </c>
      <c r="P56">
        <f t="shared" si="5"/>
        <v>-1.6999999999999984</v>
      </c>
      <c r="Q56">
        <f t="shared" si="8"/>
        <v>6.4618749999999572E-4</v>
      </c>
      <c r="R56">
        <f t="shared" si="6"/>
        <v>2.5420218331084328E-2</v>
      </c>
      <c r="S56">
        <f t="shared" si="4"/>
        <v>-1.5749999999999965E-2</v>
      </c>
    </row>
    <row r="57" spans="15:19" x14ac:dyDescent="0.25">
      <c r="O57">
        <f t="shared" si="7"/>
        <v>2.7499999999999982</v>
      </c>
      <c r="P57">
        <f t="shared" si="5"/>
        <v>-1.7499999999999982</v>
      </c>
      <c r="Q57">
        <f t="shared" si="8"/>
        <v>7.417968749999955E-4</v>
      </c>
      <c r="R57">
        <f t="shared" si="6"/>
        <v>2.7235948211876075E-2</v>
      </c>
      <c r="S57">
        <f t="shared" si="4"/>
        <v>-1.6874999999999959E-2</v>
      </c>
    </row>
    <row r="58" spans="15:19" x14ac:dyDescent="0.25">
      <c r="O58">
        <f t="shared" si="7"/>
        <v>2.799999999999998</v>
      </c>
      <c r="P58">
        <f t="shared" si="5"/>
        <v>-1.799999999999998</v>
      </c>
      <c r="Q58">
        <f t="shared" si="8"/>
        <v>8.4399999999999406E-4</v>
      </c>
      <c r="R58">
        <f t="shared" si="6"/>
        <v>2.9051678092667798E-2</v>
      </c>
      <c r="S58">
        <f t="shared" si="4"/>
        <v>-1.7999999999999947E-2</v>
      </c>
    </row>
    <row r="59" spans="15:19" x14ac:dyDescent="0.25">
      <c r="O59">
        <f t="shared" si="7"/>
        <v>2.8499999999999979</v>
      </c>
      <c r="P59">
        <f t="shared" si="5"/>
        <v>-1.8499999999999979</v>
      </c>
      <c r="Q59">
        <f t="shared" si="8"/>
        <v>9.5279687499999488E-4</v>
      </c>
      <c r="R59">
        <f t="shared" si="6"/>
        <v>3.0867407973459562E-2</v>
      </c>
      <c r="S59">
        <f t="shared" si="4"/>
        <v>-1.9124999999999961E-2</v>
      </c>
    </row>
    <row r="60" spans="15:19" x14ac:dyDescent="0.25">
      <c r="O60">
        <f t="shared" si="7"/>
        <v>2.8999999999999977</v>
      </c>
      <c r="P60">
        <f t="shared" si="5"/>
        <v>-1.8999999999999977</v>
      </c>
      <c r="Q60">
        <f t="shared" si="8"/>
        <v>1.068187499999991E-3</v>
      </c>
      <c r="R60">
        <f t="shared" si="6"/>
        <v>3.2683137854251247E-2</v>
      </c>
      <c r="S60">
        <f t="shared" si="4"/>
        <v>-2.0249999999999949E-2</v>
      </c>
    </row>
    <row r="61" spans="15:19" x14ac:dyDescent="0.25">
      <c r="O61">
        <f t="shared" si="7"/>
        <v>2.9499999999999975</v>
      </c>
      <c r="P61">
        <f t="shared" si="5"/>
        <v>-1.9499999999999975</v>
      </c>
      <c r="Q61">
        <f t="shared" si="8"/>
        <v>1.1901718749999859E-3</v>
      </c>
      <c r="R61">
        <f t="shared" si="6"/>
        <v>3.4498867735042925E-2</v>
      </c>
      <c r="S61">
        <f t="shared" si="4"/>
        <v>-2.1374999999999936E-2</v>
      </c>
    </row>
    <row r="62" spans="15:19" x14ac:dyDescent="0.25">
      <c r="O62">
        <f t="shared" si="7"/>
        <v>2.9999999999999973</v>
      </c>
      <c r="P62">
        <f t="shared" si="5"/>
        <v>-1.9999999999999973</v>
      </c>
      <c r="Q62">
        <f t="shared" si="8"/>
        <v>1.3187499999999935E-3</v>
      </c>
      <c r="R62">
        <f t="shared" si="6"/>
        <v>3.6314597615834783E-2</v>
      </c>
      <c r="S62">
        <f t="shared" si="4"/>
        <v>-2.2499999999999937E-2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MVFrontier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Baloo</dc:creator>
  <cp:lastModifiedBy>Melania Nica</cp:lastModifiedBy>
  <dcterms:created xsi:type="dcterms:W3CDTF">2017-02-14T20:04:47Z</dcterms:created>
  <dcterms:modified xsi:type="dcterms:W3CDTF">2024-02-19T12:20:25Z</dcterms:modified>
</cp:coreProperties>
</file>